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510" windowHeight="9435" activeTab="0"/>
  </bookViews>
  <sheets>
    <sheet name="Self Finance" sheetId="1" r:id="rId1"/>
  </sheets>
  <definedNames>
    <definedName name="_xlnm.Print_Titles" localSheetId="0">'Self Finance'!$2:$5</definedName>
  </definedNames>
  <calcPr fullCalcOnLoad="1"/>
</workbook>
</file>

<file path=xl/sharedStrings.xml><?xml version="1.0" encoding="utf-8"?>
<sst xmlns="http://schemas.openxmlformats.org/spreadsheetml/2006/main" count="73" uniqueCount="67">
  <si>
    <t>ক্রমিক</t>
  </si>
  <si>
    <t>প্রাক্কলিত প্রকল্প ব্যয়</t>
  </si>
  <si>
    <t>পেট্রোবাংলা</t>
  </si>
  <si>
    <t>উপমোট</t>
  </si>
  <si>
    <t>বিপিসি</t>
  </si>
  <si>
    <t>মোট</t>
  </si>
  <si>
    <t>(বৈঃ মূঃ)</t>
  </si>
  <si>
    <t>মোট (আর্থিক)</t>
  </si>
  <si>
    <t>বাস্তব (%)</t>
  </si>
  <si>
    <t>আর্থিক (%)</t>
  </si>
  <si>
    <t>প্রকল্পের নাম (বাস্তবায়ন কাল)</t>
  </si>
  <si>
    <t>রশিদপুরে দৈনিক 4০০০ ব্যারেল ক্ষমতাসম্পন্ন কনডেনসেট ফ্রাকশনেশন প্লান্ট স্থাপন (০১.০৭.২০১২-৩১.১২.২০১৬)</t>
  </si>
  <si>
    <t>কনস্ট্রাকশন অব হেড অফিস বিল্ডিং অব পদ্মা অয়েল কো. লি. (০১.০৭.২০১৩-৩০.০৬.২০১৭ )</t>
  </si>
  <si>
    <t>বাখরাবাদ ফিল্ডে গ্যাস কম্প্রেসার স্থাপন (০১.০১.২০১৪-৩০.০৬.২০১৬)</t>
  </si>
  <si>
    <t>রশিদপুর ৯ নং কূপ (মূল্যায়ন/ উন্নয়ন কূপ) খনন (০১.০১.২০১৪-৩০.০৬.২০১৭)</t>
  </si>
  <si>
    <t>মোট (সংস্থার নিজস্ব তহবিলভুক্ত+ গ্যাস উন্নয়ন তহবিলভুক্ত)</t>
  </si>
  <si>
    <t>পেট্রোলকে অকটেন-এ রূপান্তরের লক্ষ্যে আরসিএফপিতে 30০০ ব্যারেল ক্ষমতাসম্পন্ন ক্যাটালাইটিক রিফরমিং ইউনিট স্থাপন (০১.০৩.২০১২-৩০.০৬.২০১৭)</t>
  </si>
  <si>
    <t>মোট  (পেট্রোবাংলা ও বিপিসি)</t>
  </si>
  <si>
    <t>৩ ডি সাইসমিক প্রজেক্ট অব বাপেক্স (0১.১2.২০১২-৩০.11.২০১৭)</t>
  </si>
  <si>
    <t xml:space="preserve">তিতাস ফিল্ডের গ্যাস উদ্গীরণ এলাকায় কূপসমূহের ওয়ার্কওভার (৫টি কূপের ওয়ার্কওভার) (০১.০৭.২০১৩-৩১.১২.২০১৬) </t>
  </si>
  <si>
    <t>গ্যাস উন্নয়ন তহবিলভুক্ত</t>
  </si>
  <si>
    <t>বাস্তব</t>
  </si>
  <si>
    <t>আর্থিক</t>
  </si>
  <si>
    <t>সর্বমোট</t>
  </si>
  <si>
    <t>কনস্ট্রাকশন অব মংলা অয়েল ইন্সটলেশন (০১.০৭.২০০৭-৩০.০৬.২০১7)</t>
  </si>
  <si>
    <t xml:space="preserve">গাজীপুর-এ তিতাস গ্যাস ট্রান্সমিশন এন্ড ডিস্ট্রিবিউশন কোম্পানী লিমিটেড-এর ডিভিশনাল অফিস ভবন নির্মাণ (০১.০৭.২০১৫-৩০.০৬.২০১৮) </t>
  </si>
  <si>
    <t>ফিজিবিলিটি স্টাডি অফ জেট-এ-১ পাইপলাইন ফ্রম কাঞ্চন ব্রীজ, পিতলগঞ্জ টু কেডিএ ডিপো, ঢাকা ইনক্লুডিং স্টোরেজ ট্যাংক (০১.০1.২০১৬-৩১.১২.২০১6)</t>
  </si>
  <si>
    <t>চট্টগ্রাম টার্মিনালে ৪ তলা ভবন নির্মাণ প্রকল্প, গুপ্তখাল, পতেঙ্গা, চট্টগ্রাম (০১.০৭.২০১৫-৩০.০৬.২০১৭)</t>
  </si>
  <si>
    <t>তিতাস ২১ নং কূপ ওয়ার্কওভার  (০১.০১.২০১৫-৩১.১২.২০১6)</t>
  </si>
  <si>
    <t>শ্রীকাইল # ৪ মূল্যায়ন/কূপ খনন প্রকল্প (০১.০৭.২০১৫-৩০.০৯.২০১৬)</t>
  </si>
  <si>
    <t>বাখরাবাদ গ্যাস ফিল্ডে ১০নং কূপ খনন (০১.০৭.২০১৫-৩০.০৯.২০১৬)</t>
  </si>
  <si>
    <t>ডেভেলপমেন্ট অব ল্যান্ড এন্ড কনস্ট্রাকশন অব ৩X২৫০০ মে.টন জেট এ-১ স্টোরেজ ট্যাংক অন ডেভেলপ্‌ড ল্যান্ড এট কেএডি  (০১.০৭.২০১১-৩০.০৬.২০১7)</t>
  </si>
  <si>
    <t xml:space="preserve"> </t>
  </si>
  <si>
    <t>(অংকসমূহ লক্ষ টাকায়)</t>
  </si>
  <si>
    <t>ফিজিবিলিটি স্টাডি ফর দি এক্সট্রাকশন কোল বেড মিথেন অব সিবিএম এট জামালগঞ্জ কোল ফিল্ড (০১.০4.২০১৪-৩0.০6.২০১6)</t>
  </si>
  <si>
    <t>এলপিজি ইম্পোর্ট, স্টোরেজ এন্ড বটলিং প্ল্যান্ট এট মংলা (০১.০১.২০১২-৩০.০৬.২০১8)</t>
  </si>
  <si>
    <t>২ ডি সাইসমিক প্রজেক্ট অব বাপেক্স (০১.১২.২০১২-৩০.০৬.২০১8)</t>
  </si>
  <si>
    <t>কৈলাশটিলা ৯ নং কূপ (মূল্যায়ন/ উন্নয়ন কূপ) খনন (০১.১১.২০১৩-৩১.১২.২০১7)</t>
  </si>
  <si>
    <t>সিলেট ৯ নং কূপ (মূল্যায়ন/ উন্নয়ন কূপ) খনন (০১.12.2013-৩০.০৬.২০১৮)</t>
  </si>
  <si>
    <t>রশিদপুর ১০, রশিদপুর ১২ (অনুসন্ধান কূপ) খনন (০১.০1.২০১৪-৩১.১২.2017)</t>
  </si>
  <si>
    <t>শ্রীকাইল গ্যাস ক্ষেত্রের জন্য প্রসেস প্ল্যান্ট সংগ্রহ প্রকল্প (০১.০1.২০১৪-৩১.১২.২০১৬)</t>
  </si>
  <si>
    <t>তিতাস গ্যাস ক্ষেত্রের কূপ নং 23, 24 (সরাইল) হতে খাঁটিহাতা এবং কূপ নং 25, 26 (মালিহাতা) হতে খাঁটিহাতা পর্যন্ত হ্যাস সঞ্চালন পাইপ লাইন নির্মাণ প্রকল্প (01.07.2015-30.06.2017)</t>
  </si>
  <si>
    <t>শ্রীহট্ট অর্থনৈতিক অঞ্চল, শেরপুর মৌলভীবাজার- এ গ্যাস সরবরাহ প্রকল্প (01.01.2016-30.06.2017)</t>
  </si>
  <si>
    <t>প্রজেক্ট ম্যানেজমেন্ট কনসালটেন্সি সার্ভিসেস ফর ইন্সটলেশন অব ইআরএল ইউনিট-২ (01.04.16-31.03.19)</t>
  </si>
  <si>
    <t>জুন ২০১6 পর্যন্ত ক্রমপুঞ্জিত অগ্রগতি</t>
  </si>
  <si>
    <t xml:space="preserve">২০১6-২০১7  অর্থবছরের এডিপি বরাদ্দ </t>
  </si>
  <si>
    <t xml:space="preserve">কন্সট্রাকশন অব ২০" ডিএন X৩০ কি.মি. ১০০০ পিএসআইজি ট্রান্সমিশন লাইন ফ্রম শ্রীপুর টু জয়দেবপুর সিজিএস (০১.০৭.২০১৩-30.06.2017) </t>
  </si>
  <si>
    <t xml:space="preserve">ভূমি অধিগ্রহণ সম্পন্ন হয়েছে। মৌলভীবাজার জেলায় প্রকল্পের ২.১১ একর ভূমি লীজ গ্রহণের অনুমোদন পাওয়া গিয়াছে। কূপ খনন স্থান, সংযোগ সড়ক (আংশিক) এবং পাইপলাইন (আংশিক) নির্মাণের জন্য ১২.৯২ একর ভূমি দীর্ঘ মেয়াদী লীজ গ্রহণের জন্য সিলেট বন বিভাগের সাথে ২১-০৪-২০১৬ তারিখে লীজ চুক্তি স্বাক্ষরিত হয়েছে। পরামর্শক প্রতিষ্ঠান চূড়ান্ত ইআইএ প্রতিবেদন দাখিল করেছে এবং পরিবেশগত ছাড়পত্র সংগ্রহ করা হয়েছে। কূপ খননের জন্য Gazprom EP International Investments B.V এর সাথে গত ০১-০৯-২০১৫ তারিখে চুক্তিপত্র স্বাক্ষরিত হয়েছে এবং বৈদেশিক পরামর্শক সেবা গ্রহণের নিমিত্ত ০২-০২-২০১৬ তারিখে চুক্তি সম্পাদিত হয়েছে। সংযোগ সড়ক নির্মাণ কাজ ও কূপ এলাকায় ভূমি উন্নয়ন কাজ শেষ পর্যায়ে। কূপ খনন কজ ১০-০৮-২০১৬ তারিখ হতে শুরু হয়েছে যা চলমান আছে। </t>
  </si>
  <si>
    <t>সংস্থার নিজস্ব তহবিলভুক্ত প্রকল্পসমূহ</t>
  </si>
  <si>
    <t>শাহজাদপুর- সুন্দলপুর (সুন্দলপুর ২) এপ্রেইজাল/ ডেভেলপমেন্ট ড্রিলিং এন্ড সুন্দলপুর ১ ওয়ার্কভার প্রকল্প (01.10.2014-30.06.2017)</t>
  </si>
  <si>
    <t>অর্থ অবমুক্তি সেপ্টেম্বর 2016 পর্যন্ত</t>
  </si>
  <si>
    <t>২০১6-২০১7 অর্থবছরের সেপ্টেম্বর ২০১6 পর্যন্ত মোট ব্যয়</t>
  </si>
  <si>
    <t>২০১6-২০১7 অর্থবছরের সেপ্টেম্বর ২০১6 পর্যন্ত অগ্রগতি</t>
  </si>
  <si>
    <t xml:space="preserve"> সেপ্টেম্বর ২০১6 পর্যন্ত ক্রমপুঞ্জিত  অগ্রগতি  </t>
  </si>
  <si>
    <t>রূপকল্প 1 খনন প্রকল্প: 3টি অনুসন্ধান কূপ )হারারগঞ্জ-1, শ্রীকাইল ইস্ট-1 ও সালদা নর্থ-1) ও 2টি উন্নয়ন কূপ (শ্রীকাইল নর্থ-2, কসবা-2) (০১.০৭.২০১6-৩০.০6.২০১8)</t>
  </si>
  <si>
    <t>রূপকল্প 2 খনন প্রকল্প: 4টি অনুসন্ধান কূপ (সালদা নদী দক্ষিণ-১, সেমুতাং-দক্ষিণ-১, বাতচিয়া-১ এবং সালদা নদী পূর্ব-1) (০১.০৭.২০১6-৩০.০6.২০১8)</t>
  </si>
  <si>
    <t>রূপকল্প 3 খনন প্রকল্প: 4টি অনুসন্ধান কূপ (কসবা-1, মাদারগঞ্জ-1, জামালপুর-1 ও শৈলকুপা-1) (০১.০৭.২০১6-৩০.০6.২০১8)</t>
  </si>
  <si>
    <t>রূপকল্প 4 খনন প্রকল্প: 3টি অনুসন্ধান কূপ (শাহবাজপুর পূর্ব-1, ভোলা উত্তর-1 ও সাভার-সিঙ্গাইর-1 এবং 2টি ওয়ার্কওভার কূপ শাহবাজপুর-1 ও 2) (০১.০৭.২০১6-৩০.০6.২০১8)</t>
  </si>
  <si>
    <r>
      <rPr>
        <sz val="10"/>
        <rFont val="Times New Roman"/>
        <family val="1"/>
      </rPr>
      <t xml:space="preserve">Aircraft Refueling Facilities at Cox's Bazar Airport </t>
    </r>
    <r>
      <rPr>
        <sz val="10"/>
        <rFont val="NikoshLightBAN"/>
        <family val="0"/>
      </rPr>
      <t>(01.01.2016-31.12.2016)</t>
    </r>
  </si>
  <si>
    <r>
      <rPr>
        <sz val="10"/>
        <rFont val="Times New Roman"/>
        <family val="1"/>
      </rPr>
      <t>Gas Supply To Srihotto Economic Zone, Sherpur, Moulovibazar</t>
    </r>
    <r>
      <rPr>
        <sz val="10"/>
        <rFont val="NikoshLightBAN"/>
        <family val="0"/>
      </rPr>
      <t xml:space="preserve"> (01.03.2016-30.06.2017)</t>
    </r>
  </si>
  <si>
    <t xml:space="preserve">শেরে বাংলা নগরস্থ প্রশাসনিক এলাকা, আগারগাঁও, ঢাকার ২টি বেইজমেন্টসহ ১৩ তলা বিশিষ্ট জিটিসিএল’র প্রধান কার্যালয় ভবন নির্মাণ (০১.০৭.২০১২-৩১.১২.২০১6) </t>
  </si>
  <si>
    <t>ফিজিবিলিটি স্ট্যাডি ফর এক্সটেনশন অব এক্সিস্টিং আন্ডারগ্রাউন্ড মাইনিং অপারেশন অব বড়পুকুরিয়া কোল মাইন টুওয়ার্ডস দ্যা সাওদার্ন এন্ড দ্যা নর্দান সাইডস অব দ্যা বেসিন উইথআউট ইন্টারাপশন অব দ্যা প্রেজেন্ট প্রোডাকশন  (০১.০৪-১৫-৩১.০৩.২০১৭)</t>
  </si>
  <si>
    <r>
      <rPr>
        <sz val="10"/>
        <rFont val="Times New Roman"/>
        <family val="1"/>
      </rPr>
      <t xml:space="preserve">Construction of 20 Storied Jamuna Office Building (Jamuna Bhaban) at Kawran Bazar, Dhaka (2nd Phase) </t>
    </r>
    <r>
      <rPr>
        <sz val="10"/>
        <rFont val="NikoshLightBAN"/>
        <family val="0"/>
      </rPr>
      <t>(01.07.2015-30.06.2019)</t>
    </r>
  </si>
  <si>
    <r>
      <rPr>
        <sz val="10"/>
        <rFont val="Times New Roman"/>
        <family val="1"/>
      </rPr>
      <t xml:space="preserve">Construction of 19 Storied Meghna Bhaban With 03 Basement Floors at Agrabad Commercial Area, Chittagong </t>
    </r>
    <r>
      <rPr>
        <sz val="10"/>
        <rFont val="NikoshLightBAN"/>
        <family val="0"/>
      </rPr>
      <t>(01.07.2016-30.06.2019)</t>
    </r>
  </si>
  <si>
    <r>
      <t xml:space="preserve">Construction of 4 Storied BPC Terminal Building at Baghabari, Shahjadpur, Sirajganj </t>
    </r>
    <r>
      <rPr>
        <sz val="9"/>
        <rFont val="NikoshBAN"/>
        <family val="0"/>
      </rPr>
      <t>(01.07.2015-31.12.2017)</t>
    </r>
  </si>
  <si>
    <r>
      <rPr>
        <sz val="9"/>
        <rFont val="Times New Roman"/>
        <family val="1"/>
      </rPr>
      <t>Procurement of one Drilling and one Workover Rig with Supporting Equipment for BAPEX</t>
    </r>
    <r>
      <rPr>
        <sz val="9"/>
        <rFont val="NikoshLightBAN"/>
        <family val="0"/>
      </rPr>
      <t xml:space="preserve"> (০১.০৭.২০১6-৩০.০6.২০১8)</t>
    </r>
  </si>
  <si>
    <t>মোট (বিপিসি)</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</si>
</sst>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000445]0"/>
    <numFmt numFmtId="165" formatCode="\(0\)"/>
    <numFmt numFmtId="166" formatCode="[$-5000445]0.00"/>
  </numFmts>
  <fonts count="80">
    <font>
      <sz val="11"/>
      <color theme="1"/>
      <name val="Calibri"/>
      <family val="2"/>
    </font>
    <font>
      <sz val="11"/>
      <color indexed="8"/>
      <name val="Calibri"/>
      <family val="2"/>
    </font>
    <font>
      <b/>
      <sz val="11"/>
      <color indexed="8"/>
      <name val="Calibri"/>
      <family val="2"/>
    </font>
    <font>
      <sz val="11"/>
      <name val="SutonnyMJ"/>
      <family val="0"/>
    </font>
    <font>
      <sz val="11"/>
      <name val="Calibri"/>
      <family val="2"/>
    </font>
    <font>
      <sz val="11"/>
      <name val="SutonnyOMJ"/>
      <family val="0"/>
    </font>
    <font>
      <sz val="12"/>
      <name val="SutonnyOMJ"/>
      <family val="0"/>
    </font>
    <font>
      <sz val="10"/>
      <name val="AdorshoLipi"/>
      <family val="0"/>
    </font>
    <font>
      <b/>
      <sz val="10"/>
      <color indexed="8"/>
      <name val="Calibri"/>
      <family val="2"/>
    </font>
    <font>
      <sz val="11"/>
      <color indexed="8"/>
      <name val="NikoshLightBAN"/>
      <family val="0"/>
    </font>
    <font>
      <sz val="14"/>
      <color indexed="8"/>
      <name val="NikoshLightBAN"/>
      <family val="0"/>
    </font>
    <font>
      <sz val="11"/>
      <name val="Nikosh"/>
      <family val="0"/>
    </font>
    <font>
      <sz val="10"/>
      <color indexed="8"/>
      <name val="Nikosh"/>
      <family val="0"/>
    </font>
    <font>
      <sz val="10"/>
      <color indexed="8"/>
      <name val="NikoshBAN"/>
      <family val="0"/>
    </font>
    <font>
      <sz val="10"/>
      <color indexed="8"/>
      <name val="NikoshLightBAN"/>
      <family val="0"/>
    </font>
    <font>
      <sz val="10"/>
      <color indexed="8"/>
      <name val="Calibri"/>
      <family val="2"/>
    </font>
    <font>
      <sz val="10"/>
      <color indexed="8"/>
      <name val="SutonnyOMJ"/>
      <family val="0"/>
    </font>
    <font>
      <b/>
      <sz val="10"/>
      <color indexed="8"/>
      <name val="SutonnyOMJ"/>
      <family val="0"/>
    </font>
    <font>
      <b/>
      <sz val="10"/>
      <color indexed="8"/>
      <name val="NikoshLightBAN"/>
      <family val="0"/>
    </font>
    <font>
      <b/>
      <sz val="11"/>
      <color indexed="8"/>
      <name val="NikoshLightBAN"/>
      <family val="0"/>
    </font>
    <font>
      <sz val="10"/>
      <name val="SutonnyOMJ"/>
      <family val="0"/>
    </font>
    <font>
      <sz val="10"/>
      <name val="NikoshLightBAN"/>
      <family val="0"/>
    </font>
    <font>
      <sz val="10"/>
      <name val="Nikosh"/>
      <family val="0"/>
    </font>
    <font>
      <sz val="10"/>
      <name val="NikoshBAN"/>
      <family val="0"/>
    </font>
    <font>
      <b/>
      <sz val="10"/>
      <name val="NikoshLightBAN"/>
      <family val="0"/>
    </font>
    <font>
      <b/>
      <sz val="10"/>
      <color indexed="8"/>
      <name val="NikoshBAN"/>
      <family val="0"/>
    </font>
    <font>
      <sz val="10"/>
      <name val="SutonnyMJ"/>
      <family val="0"/>
    </font>
    <font>
      <sz val="10"/>
      <name val="Calibri"/>
      <family val="2"/>
    </font>
    <font>
      <sz val="11"/>
      <color indexed="8"/>
      <name val="NikoshBAN"/>
      <family val="0"/>
    </font>
    <font>
      <sz val="10"/>
      <name val="Times New Roman"/>
      <family val="1"/>
    </font>
    <font>
      <sz val="11"/>
      <name val="NikoshBAN"/>
      <family val="0"/>
    </font>
    <font>
      <sz val="9"/>
      <name val="NikoshLightBAN"/>
      <family val="0"/>
    </font>
    <font>
      <sz val="9"/>
      <name val="NikoshBAN"/>
      <family val="0"/>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6"/>
      <color indexed="8"/>
      <name val="SutonnyOMJ"/>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1"/>
      <color theme="1"/>
      <name val="NikoshLightBAN"/>
      <family val="0"/>
    </font>
    <font>
      <sz val="14"/>
      <color theme="1"/>
      <name val="NikoshLightBAN"/>
      <family val="0"/>
    </font>
    <font>
      <sz val="10"/>
      <color theme="1"/>
      <name val="NikoshLightBAN"/>
      <family val="0"/>
    </font>
    <font>
      <b/>
      <sz val="10"/>
      <color theme="1"/>
      <name val="NikoshLightBAN"/>
      <family val="0"/>
    </font>
    <font>
      <sz val="10"/>
      <color theme="1"/>
      <name val="Calibri"/>
      <family val="2"/>
    </font>
    <font>
      <b/>
      <sz val="11"/>
      <color theme="1"/>
      <name val="NikoshLightBAN"/>
      <family val="0"/>
    </font>
    <font>
      <sz val="10"/>
      <color theme="1"/>
      <name val="SutonnyOMJ"/>
      <family val="0"/>
    </font>
    <font>
      <sz val="10"/>
      <color theme="1"/>
      <name val="Nikosh"/>
      <family val="0"/>
    </font>
    <font>
      <sz val="10"/>
      <color theme="1"/>
      <name val="NikoshBAN"/>
      <family val="0"/>
    </font>
    <font>
      <sz val="11"/>
      <color theme="1"/>
      <name val="NikoshBAN"/>
      <family val="0"/>
    </font>
    <font>
      <b/>
      <sz val="10"/>
      <color theme="1"/>
      <name val="SutonnyOMJ"/>
      <family val="0"/>
    </font>
    <font>
      <b/>
      <sz val="10"/>
      <color theme="1"/>
      <name val="NikoshBAN"/>
      <family val="0"/>
    </font>
    <font>
      <b/>
      <sz val="16"/>
      <color theme="1"/>
      <name val="SutonnyOMJ"/>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bottom/>
    </border>
    <border>
      <left style="thin"/>
      <right/>
      <top style="thin"/>
      <bottom style="thin"/>
    </border>
    <border>
      <left style="thin"/>
      <right/>
      <top/>
      <bottom style="thin"/>
    </border>
    <border>
      <left/>
      <right/>
      <top/>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70">
    <xf numFmtId="0" fontId="0" fillId="0" borderId="0" xfId="0" applyFont="1" applyAlignment="1">
      <alignment/>
    </xf>
    <xf numFmtId="0" fontId="64" fillId="0" borderId="0" xfId="0" applyFont="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Border="1" applyAlignment="1">
      <alignment/>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horizontal="center"/>
    </xf>
    <xf numFmtId="0" fontId="4" fillId="0" borderId="0" xfId="0" applyFont="1" applyBorder="1" applyAlignment="1">
      <alignment vertical="top" wrapText="1"/>
    </xf>
    <xf numFmtId="0" fontId="3" fillId="0" borderId="0" xfId="0" applyFont="1" applyBorder="1" applyAlignment="1">
      <alignment/>
    </xf>
    <xf numFmtId="10" fontId="3" fillId="0" borderId="0" xfId="0" applyNumberFormat="1" applyFont="1" applyBorder="1" applyAlignment="1">
      <alignment horizontal="center"/>
    </xf>
    <xf numFmtId="0" fontId="3" fillId="0" borderId="0" xfId="0" applyFont="1" applyAlignment="1">
      <alignment/>
    </xf>
    <xf numFmtId="10" fontId="5" fillId="0" borderId="0" xfId="0" applyNumberFormat="1" applyFont="1" applyBorder="1" applyAlignment="1">
      <alignment horizontal="center"/>
    </xf>
    <xf numFmtId="10" fontId="6" fillId="0" borderId="0" xfId="0" applyNumberFormat="1" applyFont="1" applyBorder="1" applyAlignment="1">
      <alignment horizontal="center"/>
    </xf>
    <xf numFmtId="0" fontId="3" fillId="0" borderId="0" xfId="0" applyFont="1" applyAlignment="1">
      <alignment horizontal="center"/>
    </xf>
    <xf numFmtId="0" fontId="66" fillId="0" borderId="0" xfId="0" applyFont="1" applyAlignment="1">
      <alignment vertical="center" wrapText="1"/>
    </xf>
    <xf numFmtId="0" fontId="67" fillId="0" borderId="0" xfId="0" applyFont="1" applyAlignment="1">
      <alignment/>
    </xf>
    <xf numFmtId="0" fontId="0" fillId="0" borderId="0" xfId="0" applyAlignment="1">
      <alignment/>
    </xf>
    <xf numFmtId="0" fontId="68" fillId="0" borderId="0" xfId="0" applyFont="1" applyAlignment="1">
      <alignment/>
    </xf>
    <xf numFmtId="0" fontId="11" fillId="0" borderId="0" xfId="0" applyFont="1" applyBorder="1" applyAlignment="1">
      <alignment horizontal="center"/>
    </xf>
    <xf numFmtId="0" fontId="11" fillId="0" borderId="0" xfId="0" applyFont="1" applyBorder="1" applyAlignment="1">
      <alignment horizontal="center" vertical="top"/>
    </xf>
    <xf numFmtId="1" fontId="0" fillId="0" borderId="0" xfId="0" applyNumberFormat="1" applyAlignment="1">
      <alignment/>
    </xf>
    <xf numFmtId="165" fontId="69" fillId="0" borderId="10" xfId="0" applyNumberFormat="1" applyFont="1" applyBorder="1" applyAlignment="1">
      <alignment horizontal="center" vertical="center" wrapText="1"/>
    </xf>
    <xf numFmtId="165" fontId="69" fillId="0" borderId="10" xfId="43" applyNumberFormat="1" applyFont="1" applyBorder="1" applyAlignment="1">
      <alignment horizontal="center" vertical="center"/>
    </xf>
    <xf numFmtId="10" fontId="69" fillId="0" borderId="11" xfId="0" applyNumberFormat="1" applyFont="1" applyBorder="1" applyAlignment="1">
      <alignment vertical="center"/>
    </xf>
    <xf numFmtId="10" fontId="69" fillId="0" borderId="10" xfId="0" applyNumberFormat="1" applyFont="1" applyBorder="1" applyAlignment="1">
      <alignment horizontal="center" vertical="center" wrapText="1"/>
    </xf>
    <xf numFmtId="9" fontId="69" fillId="0" borderId="11" xfId="0" applyNumberFormat="1" applyFont="1" applyBorder="1" applyAlignment="1">
      <alignment vertical="center"/>
    </xf>
    <xf numFmtId="165" fontId="69" fillId="0" borderId="12" xfId="0" applyNumberFormat="1" applyFont="1" applyBorder="1" applyAlignment="1">
      <alignment horizontal="center" vertical="center" wrapText="1"/>
    </xf>
    <xf numFmtId="165" fontId="70" fillId="0" borderId="10" xfId="0" applyNumberFormat="1" applyFont="1" applyBorder="1" applyAlignment="1">
      <alignment horizontal="center" vertical="center" wrapText="1"/>
    </xf>
    <xf numFmtId="165" fontId="70" fillId="0" borderId="10" xfId="0" applyNumberFormat="1" applyFont="1" applyBorder="1" applyAlignment="1">
      <alignment horizontal="center" vertical="center"/>
    </xf>
    <xf numFmtId="0" fontId="71" fillId="0" borderId="0" xfId="0" applyFont="1" applyBorder="1" applyAlignment="1">
      <alignment/>
    </xf>
    <xf numFmtId="10" fontId="69" fillId="0" borderId="10" xfId="0" applyNumberFormat="1" applyFont="1" applyBorder="1" applyAlignment="1">
      <alignment horizontal="center"/>
    </xf>
    <xf numFmtId="164" fontId="69" fillId="0" borderId="10" xfId="0" applyNumberFormat="1" applyFont="1" applyBorder="1" applyAlignment="1">
      <alignment horizontal="center" vertical="center"/>
    </xf>
    <xf numFmtId="10" fontId="69" fillId="0" borderId="10" xfId="0" applyNumberFormat="1" applyFont="1" applyBorder="1" applyAlignment="1">
      <alignment vertical="center"/>
    </xf>
    <xf numFmtId="10"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9" fontId="69" fillId="0" borderId="13" xfId="0" applyNumberFormat="1" applyFont="1" applyBorder="1" applyAlignment="1">
      <alignment horizontal="center" vertical="center" wrapText="1"/>
    </xf>
    <xf numFmtId="0" fontId="70" fillId="0" borderId="10" xfId="0" applyFont="1" applyBorder="1" applyAlignment="1">
      <alignment horizontal="center" vertical="center" wrapText="1"/>
    </xf>
    <xf numFmtId="0" fontId="71" fillId="0" borderId="14" xfId="0" applyFont="1" applyBorder="1" applyAlignment="1">
      <alignment/>
    </xf>
    <xf numFmtId="9" fontId="69" fillId="0" borderId="10" xfId="0" applyNumberFormat="1" applyFont="1" applyBorder="1" applyAlignment="1">
      <alignment horizontal="center"/>
    </xf>
    <xf numFmtId="9" fontId="69" fillId="0" borderId="10" xfId="0" applyNumberFormat="1" applyFont="1" applyBorder="1" applyAlignment="1">
      <alignment horizontal="center" vertical="center"/>
    </xf>
    <xf numFmtId="0" fontId="64" fillId="0" borderId="0" xfId="0" applyFont="1" applyAlignment="1">
      <alignment vertical="center" wrapText="1"/>
    </xf>
    <xf numFmtId="0" fontId="72" fillId="0" borderId="0" xfId="0" applyFont="1" applyAlignment="1">
      <alignment vertical="center" wrapText="1"/>
    </xf>
    <xf numFmtId="165" fontId="21" fillId="0" borderId="10" xfId="0" applyNumberFormat="1" applyFont="1" applyBorder="1" applyAlignment="1">
      <alignment horizontal="center" vertical="center" wrapText="1"/>
    </xf>
    <xf numFmtId="165" fontId="21" fillId="0" borderId="10" xfId="43" applyNumberFormat="1" applyFont="1" applyBorder="1" applyAlignment="1">
      <alignment horizontal="center" vertical="center"/>
    </xf>
    <xf numFmtId="10" fontId="21" fillId="0" borderId="10" xfId="0" applyNumberFormat="1" applyFont="1" applyBorder="1" applyAlignment="1">
      <alignment horizontal="center" vertical="center"/>
    </xf>
    <xf numFmtId="10" fontId="21" fillId="0" borderId="11" xfId="0" applyNumberFormat="1" applyFont="1" applyBorder="1" applyAlignment="1">
      <alignment vertical="center"/>
    </xf>
    <xf numFmtId="9" fontId="21" fillId="0" borderId="10" xfId="0" applyNumberFormat="1" applyFont="1" applyBorder="1" applyAlignment="1">
      <alignment horizontal="center"/>
    </xf>
    <xf numFmtId="9" fontId="21" fillId="0" borderId="11" xfId="0" applyNumberFormat="1" applyFont="1" applyBorder="1" applyAlignment="1">
      <alignment vertical="center"/>
    </xf>
    <xf numFmtId="165" fontId="21" fillId="0" borderId="11" xfId="0" applyNumberFormat="1" applyFont="1" applyBorder="1" applyAlignment="1">
      <alignment horizontal="center" vertical="center" wrapText="1"/>
    </xf>
    <xf numFmtId="9" fontId="69" fillId="0" borderId="11" xfId="0" applyNumberFormat="1" applyFont="1" applyBorder="1" applyAlignment="1">
      <alignment horizontal="left" vertical="center" indent="3"/>
    </xf>
    <xf numFmtId="0" fontId="4" fillId="0" borderId="0" xfId="0" applyFont="1" applyBorder="1" applyAlignment="1">
      <alignment/>
    </xf>
    <xf numFmtId="0" fontId="4" fillId="0" borderId="0" xfId="0" applyFont="1" applyAlignment="1">
      <alignment/>
    </xf>
    <xf numFmtId="10" fontId="70" fillId="0" borderId="13" xfId="0" applyNumberFormat="1" applyFont="1" applyBorder="1" applyAlignment="1">
      <alignment vertical="center" wrapText="1"/>
    </xf>
    <xf numFmtId="10" fontId="70" fillId="0" borderId="11" xfId="0" applyNumberFormat="1" applyFont="1" applyBorder="1" applyAlignment="1">
      <alignment vertical="center" wrapText="1"/>
    </xf>
    <xf numFmtId="10" fontId="70" fillId="0" borderId="12" xfId="0" applyNumberFormat="1" applyFont="1" applyBorder="1" applyAlignment="1">
      <alignment vertical="center" wrapText="1"/>
    </xf>
    <xf numFmtId="0" fontId="73" fillId="0" borderId="0" xfId="0" applyFont="1" applyAlignment="1">
      <alignment vertical="center"/>
    </xf>
    <xf numFmtId="0" fontId="73" fillId="0" borderId="0" xfId="0" applyFont="1" applyAlignment="1">
      <alignment/>
    </xf>
    <xf numFmtId="0" fontId="74" fillId="0" borderId="0" xfId="0" applyFont="1" applyAlignment="1">
      <alignment horizontal="right"/>
    </xf>
    <xf numFmtId="164" fontId="73" fillId="0" borderId="10"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164" fontId="69" fillId="0" borderId="13" xfId="0" applyNumberFormat="1" applyFont="1" applyBorder="1" applyAlignment="1">
      <alignment vertical="center"/>
    </xf>
    <xf numFmtId="10" fontId="69" fillId="0" borderId="13" xfId="0" applyNumberFormat="1" applyFont="1" applyBorder="1" applyAlignment="1">
      <alignment vertical="center"/>
    </xf>
    <xf numFmtId="165" fontId="69" fillId="0" borderId="10" xfId="0" applyNumberFormat="1" applyFont="1" applyBorder="1" applyAlignment="1">
      <alignment horizontal="right" vertical="center"/>
    </xf>
    <xf numFmtId="165" fontId="69" fillId="0" borderId="10" xfId="43" applyNumberFormat="1" applyFont="1" applyBorder="1" applyAlignment="1">
      <alignment horizontal="right" vertical="center"/>
    </xf>
    <xf numFmtId="10" fontId="69" fillId="0" borderId="12" xfId="0" applyNumberFormat="1" applyFont="1" applyBorder="1" applyAlignment="1">
      <alignment vertical="center"/>
    </xf>
    <xf numFmtId="9" fontId="21" fillId="0" borderId="10" xfId="0" applyNumberFormat="1" applyFont="1" applyBorder="1" applyAlignment="1">
      <alignment horizontal="center" vertical="center"/>
    </xf>
    <xf numFmtId="0" fontId="26" fillId="0" borderId="0" xfId="0" applyFont="1" applyBorder="1" applyAlignment="1">
      <alignment horizontal="center"/>
    </xf>
    <xf numFmtId="0" fontId="27" fillId="0" borderId="0" xfId="0" applyFont="1" applyBorder="1" applyAlignment="1">
      <alignment vertical="top" wrapText="1"/>
    </xf>
    <xf numFmtId="0" fontId="26" fillId="0" borderId="0" xfId="0" applyFont="1" applyBorder="1" applyAlignment="1">
      <alignment/>
    </xf>
    <xf numFmtId="10" fontId="26" fillId="0" borderId="0" xfId="0" applyNumberFormat="1" applyFont="1" applyBorder="1" applyAlignment="1">
      <alignment horizontal="center"/>
    </xf>
    <xf numFmtId="10" fontId="69" fillId="0" borderId="10" xfId="0" applyNumberFormat="1" applyFont="1" applyBorder="1" applyAlignment="1">
      <alignment horizontal="right" vertical="center"/>
    </xf>
    <xf numFmtId="10" fontId="21" fillId="0" borderId="10" xfId="0" applyNumberFormat="1" applyFont="1" applyBorder="1" applyAlignment="1">
      <alignment vertical="center"/>
    </xf>
    <xf numFmtId="164" fontId="75" fillId="0" borderId="10" xfId="0" applyNumberFormat="1" applyFont="1" applyBorder="1" applyAlignment="1">
      <alignment horizontal="center" vertical="center" wrapText="1"/>
    </xf>
    <xf numFmtId="0" fontId="23" fillId="0" borderId="0" xfId="0" applyFont="1" applyBorder="1" applyAlignment="1">
      <alignment horizontal="center"/>
    </xf>
    <xf numFmtId="0" fontId="30" fillId="0" borderId="0" xfId="0" applyFont="1" applyBorder="1" applyAlignment="1">
      <alignment horizontal="center"/>
    </xf>
    <xf numFmtId="0" fontId="30" fillId="0" borderId="0" xfId="0" applyFont="1" applyAlignment="1">
      <alignment horizontal="center"/>
    </xf>
    <xf numFmtId="0" fontId="76" fillId="0" borderId="0" xfId="0" applyFont="1" applyBorder="1" applyAlignment="1">
      <alignment/>
    </xf>
    <xf numFmtId="0" fontId="76" fillId="0" borderId="0" xfId="0" applyFont="1" applyAlignment="1">
      <alignment/>
    </xf>
    <xf numFmtId="165" fontId="67" fillId="0" borderId="11" xfId="0" applyNumberFormat="1" applyFont="1" applyBorder="1" applyAlignment="1">
      <alignment horizontal="center" vertical="center" wrapText="1"/>
    </xf>
    <xf numFmtId="165" fontId="67" fillId="0" borderId="10" xfId="43" applyNumberFormat="1" applyFont="1" applyBorder="1" applyAlignment="1">
      <alignment horizontal="center" vertical="center"/>
    </xf>
    <xf numFmtId="10" fontId="67" fillId="0" borderId="10" xfId="0" applyNumberFormat="1" applyFont="1" applyBorder="1" applyAlignment="1">
      <alignment horizontal="center" vertical="center"/>
    </xf>
    <xf numFmtId="10" fontId="67" fillId="0" borderId="11" xfId="0" applyNumberFormat="1" applyFont="1" applyBorder="1" applyAlignment="1">
      <alignment vertical="center"/>
    </xf>
    <xf numFmtId="10" fontId="67" fillId="0" borderId="10" xfId="0" applyNumberFormat="1" applyFont="1" applyBorder="1" applyAlignment="1">
      <alignment vertical="center"/>
    </xf>
    <xf numFmtId="10" fontId="67" fillId="0" borderId="10" xfId="0" applyNumberFormat="1" applyFont="1" applyBorder="1" applyAlignment="1">
      <alignment horizontal="center" vertical="center" wrapText="1"/>
    </xf>
    <xf numFmtId="9" fontId="67" fillId="0" borderId="11" xfId="0" applyNumberFormat="1" applyFont="1" applyBorder="1" applyAlignment="1">
      <alignment vertical="center"/>
    </xf>
    <xf numFmtId="10" fontId="69" fillId="0" borderId="13" xfId="0" applyNumberFormat="1" applyFont="1" applyBorder="1" applyAlignment="1">
      <alignment horizontal="center" vertical="center" wrapText="1"/>
    </xf>
    <xf numFmtId="164" fontId="69" fillId="0" borderId="13" xfId="0" applyNumberFormat="1" applyFont="1" applyBorder="1" applyAlignment="1">
      <alignment horizontal="center" vertical="center"/>
    </xf>
    <xf numFmtId="164" fontId="69" fillId="0" borderId="12" xfId="0" applyNumberFormat="1" applyFont="1" applyBorder="1" applyAlignment="1">
      <alignment horizontal="center" vertical="center"/>
    </xf>
    <xf numFmtId="164" fontId="69" fillId="0" borderId="11" xfId="0" applyNumberFormat="1" applyFont="1" applyBorder="1" applyAlignment="1">
      <alignment horizontal="center" vertical="center"/>
    </xf>
    <xf numFmtId="164" fontId="21" fillId="0" borderId="13" xfId="0" applyNumberFormat="1" applyFont="1" applyBorder="1" applyAlignment="1">
      <alignment horizontal="center" vertical="center"/>
    </xf>
    <xf numFmtId="164" fontId="21" fillId="0" borderId="12" xfId="0" applyNumberFormat="1" applyFont="1" applyBorder="1" applyAlignment="1">
      <alignment horizontal="center" vertical="center"/>
    </xf>
    <xf numFmtId="164" fontId="21" fillId="0" borderId="11" xfId="0" applyNumberFormat="1" applyFont="1" applyBorder="1" applyAlignment="1">
      <alignment horizontal="center" vertical="center"/>
    </xf>
    <xf numFmtId="10" fontId="70" fillId="0" borderId="10" xfId="0" applyNumberFormat="1" applyFont="1" applyBorder="1" applyAlignment="1">
      <alignment horizontal="center" vertical="center"/>
    </xf>
    <xf numFmtId="165" fontId="69" fillId="0" borderId="11" xfId="0" applyNumberFormat="1"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5" xfId="0" applyFont="1" applyBorder="1" applyAlignment="1">
      <alignment horizontal="center" vertical="center" wrapText="1"/>
    </xf>
    <xf numFmtId="10" fontId="70" fillId="0" borderId="10" xfId="0" applyNumberFormat="1" applyFont="1" applyBorder="1" applyAlignment="1">
      <alignment horizontal="center" vertical="center" wrapText="1"/>
    </xf>
    <xf numFmtId="0" fontId="21" fillId="0" borderId="12" xfId="0" applyFont="1" applyBorder="1" applyAlignment="1">
      <alignment vertical="center" wrapText="1"/>
    </xf>
    <xf numFmtId="164" fontId="23" fillId="0" borderId="12" xfId="0" applyNumberFormat="1" applyFont="1" applyBorder="1" applyAlignment="1">
      <alignment vertical="center"/>
    </xf>
    <xf numFmtId="165" fontId="69" fillId="0" borderId="16" xfId="0" applyNumberFormat="1" applyFont="1" applyBorder="1" applyAlignment="1">
      <alignment horizontal="center" vertical="center"/>
    </xf>
    <xf numFmtId="165" fontId="69" fillId="0" borderId="17" xfId="43" applyNumberFormat="1" applyFont="1" applyBorder="1" applyAlignment="1">
      <alignment horizontal="center" vertical="center"/>
    </xf>
    <xf numFmtId="164" fontId="69" fillId="0" borderId="13" xfId="0" applyNumberFormat="1" applyFont="1" applyBorder="1" applyAlignment="1">
      <alignment horizontal="center" vertical="center"/>
    </xf>
    <xf numFmtId="164" fontId="69" fillId="0" borderId="11" xfId="0" applyNumberFormat="1" applyFont="1" applyBorder="1" applyAlignment="1">
      <alignment horizontal="center" vertical="center"/>
    </xf>
    <xf numFmtId="1" fontId="69" fillId="0" borderId="13" xfId="0" applyNumberFormat="1" applyFont="1" applyBorder="1" applyAlignment="1">
      <alignment horizontal="center" vertical="center" wrapText="1"/>
    </xf>
    <xf numFmtId="1" fontId="69" fillId="0" borderId="11"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164" fontId="75" fillId="0" borderId="13" xfId="0" applyNumberFormat="1" applyFont="1" applyBorder="1" applyAlignment="1">
      <alignment horizontal="center" vertical="center" wrapText="1"/>
    </xf>
    <xf numFmtId="164" fontId="75" fillId="0" borderId="12" xfId="0" applyNumberFormat="1" applyFont="1" applyBorder="1" applyAlignment="1">
      <alignment horizontal="center" vertical="center" wrapText="1"/>
    </xf>
    <xf numFmtId="164" fontId="75" fillId="0" borderId="11" xfId="0" applyNumberFormat="1" applyFont="1" applyBorder="1" applyAlignment="1">
      <alignment horizontal="center" vertical="center" wrapText="1"/>
    </xf>
    <xf numFmtId="0" fontId="70" fillId="0" borderId="15" xfId="0" applyFont="1" applyBorder="1" applyAlignment="1">
      <alignment horizontal="center"/>
    </xf>
    <xf numFmtId="0" fontId="70" fillId="0" borderId="18" xfId="0" applyFont="1" applyBorder="1" applyAlignment="1">
      <alignment horizontal="center"/>
    </xf>
    <xf numFmtId="0" fontId="70" fillId="0" borderId="19" xfId="0" applyFont="1" applyBorder="1" applyAlignment="1">
      <alignment horizontal="center"/>
    </xf>
    <xf numFmtId="0" fontId="77" fillId="0" borderId="15" xfId="0" applyFont="1" applyBorder="1" applyAlignment="1">
      <alignment horizontal="left" vertical="center" wrapText="1"/>
    </xf>
    <xf numFmtId="0" fontId="77" fillId="0" borderId="18" xfId="0" applyFont="1" applyBorder="1" applyAlignment="1">
      <alignment horizontal="left" vertical="center" wrapText="1"/>
    </xf>
    <xf numFmtId="10" fontId="70" fillId="0" borderId="13" xfId="0" applyNumberFormat="1" applyFont="1" applyBorder="1" applyAlignment="1">
      <alignment horizontal="center" vertical="center"/>
    </xf>
    <xf numFmtId="10" fontId="70" fillId="0" borderId="12" xfId="0" applyNumberFormat="1" applyFont="1" applyBorder="1" applyAlignment="1">
      <alignment horizontal="center" vertical="center"/>
    </xf>
    <xf numFmtId="10" fontId="70" fillId="0" borderId="11" xfId="0" applyNumberFormat="1" applyFont="1" applyBorder="1" applyAlignment="1">
      <alignment horizontal="center" vertical="center"/>
    </xf>
    <xf numFmtId="0" fontId="66" fillId="0" borderId="12" xfId="0" applyFont="1" applyBorder="1" applyAlignment="1">
      <alignment/>
    </xf>
    <xf numFmtId="0" fontId="66" fillId="0" borderId="11" xfId="0" applyFont="1" applyBorder="1" applyAlignment="1">
      <alignment/>
    </xf>
    <xf numFmtId="0" fontId="7" fillId="0" borderId="0" xfId="0" applyFont="1" applyAlignment="1">
      <alignment horizontal="center" vertical="top" wrapText="1"/>
    </xf>
    <xf numFmtId="164" fontId="69" fillId="0" borderId="12" xfId="0" applyNumberFormat="1" applyFont="1" applyBorder="1" applyAlignment="1">
      <alignment horizontal="center" vertical="center"/>
    </xf>
    <xf numFmtId="10" fontId="69" fillId="0" borderId="13" xfId="0" applyNumberFormat="1" applyFont="1" applyBorder="1" applyAlignment="1">
      <alignment horizontal="center" vertical="center"/>
    </xf>
    <xf numFmtId="10" fontId="69" fillId="0" borderId="12" xfId="0" applyNumberFormat="1" applyFont="1" applyBorder="1" applyAlignment="1">
      <alignment horizontal="center" vertical="center"/>
    </xf>
    <xf numFmtId="10" fontId="69" fillId="0" borderId="11" xfId="0" applyNumberFormat="1" applyFont="1" applyBorder="1" applyAlignment="1">
      <alignment horizontal="center" vertical="center"/>
    </xf>
    <xf numFmtId="164" fontId="70" fillId="0" borderId="13" xfId="0" applyNumberFormat="1" applyFont="1" applyBorder="1" applyAlignment="1">
      <alignment horizontal="center" vertical="center"/>
    </xf>
    <xf numFmtId="164" fontId="70" fillId="0" borderId="12" xfId="0" applyNumberFormat="1" applyFont="1" applyBorder="1" applyAlignment="1">
      <alignment horizontal="center" vertical="center"/>
    </xf>
    <xf numFmtId="164" fontId="70" fillId="0" borderId="11" xfId="0" applyNumberFormat="1" applyFont="1" applyBorder="1" applyAlignment="1">
      <alignment horizontal="center" vertical="center"/>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3" xfId="0" applyFont="1" applyBorder="1" applyAlignment="1">
      <alignment horizontal="center" vertical="center" wrapText="1"/>
    </xf>
    <xf numFmtId="1" fontId="70" fillId="0" borderId="13" xfId="0" applyNumberFormat="1" applyFont="1" applyBorder="1" applyAlignment="1">
      <alignment horizontal="center" vertical="center"/>
    </xf>
    <xf numFmtId="1" fontId="70" fillId="0" borderId="11" xfId="0" applyNumberFormat="1" applyFont="1" applyBorder="1" applyAlignment="1">
      <alignment horizontal="center" vertical="center"/>
    </xf>
    <xf numFmtId="0" fontId="66" fillId="0" borderId="13" xfId="0" applyFont="1" applyBorder="1" applyAlignment="1">
      <alignment horizontal="center" vertical="center"/>
    </xf>
    <xf numFmtId="0" fontId="66" fillId="0" borderId="12" xfId="0" applyFont="1" applyBorder="1" applyAlignment="1">
      <alignment horizontal="center" vertical="center"/>
    </xf>
    <xf numFmtId="0" fontId="66" fillId="0" borderId="11" xfId="0" applyFont="1" applyBorder="1" applyAlignment="1">
      <alignment horizontal="center" vertical="center"/>
    </xf>
    <xf numFmtId="10" fontId="69" fillId="0" borderId="13" xfId="57" applyNumberFormat="1" applyFont="1" applyBorder="1" applyAlignment="1">
      <alignment horizontal="center" vertical="center"/>
    </xf>
    <xf numFmtId="10" fontId="69" fillId="0" borderId="11" xfId="57" applyNumberFormat="1" applyFont="1" applyBorder="1" applyAlignment="1">
      <alignment horizontal="center" vertical="center"/>
    </xf>
    <xf numFmtId="10" fontId="69" fillId="0" borderId="13" xfId="0" applyNumberFormat="1" applyFont="1" applyBorder="1" applyAlignment="1">
      <alignment horizontal="right" vertical="center"/>
    </xf>
    <xf numFmtId="10" fontId="69" fillId="0" borderId="11" xfId="0" applyNumberFormat="1" applyFont="1" applyBorder="1" applyAlignment="1">
      <alignment horizontal="right" vertical="center"/>
    </xf>
    <xf numFmtId="164" fontId="77" fillId="0" borderId="20" xfId="0" applyNumberFormat="1" applyFont="1" applyBorder="1" applyAlignment="1">
      <alignment horizontal="center" vertical="center" wrapText="1"/>
    </xf>
    <xf numFmtId="164" fontId="77" fillId="0" borderId="21" xfId="0" applyNumberFormat="1" applyFont="1" applyBorder="1" applyAlignment="1">
      <alignment horizontal="center" vertical="center" wrapText="1"/>
    </xf>
    <xf numFmtId="164" fontId="77" fillId="0" borderId="22" xfId="0" applyNumberFormat="1" applyFont="1" applyBorder="1" applyAlignment="1">
      <alignment horizontal="center" vertical="center" wrapText="1"/>
    </xf>
    <xf numFmtId="164" fontId="77" fillId="0" borderId="14" xfId="0" applyNumberFormat="1" applyFont="1" applyBorder="1" applyAlignment="1">
      <alignment horizontal="center" vertical="center" wrapText="1"/>
    </xf>
    <xf numFmtId="164" fontId="77" fillId="0" borderId="16" xfId="0" applyNumberFormat="1" applyFont="1" applyBorder="1" applyAlignment="1">
      <alignment horizontal="center" vertical="center" wrapText="1"/>
    </xf>
    <xf numFmtId="164" fontId="77" fillId="0" borderId="23" xfId="0" applyNumberFormat="1" applyFont="1" applyBorder="1" applyAlignment="1">
      <alignment horizontal="center" vertical="center" wrapText="1"/>
    </xf>
    <xf numFmtId="1" fontId="70" fillId="0" borderId="12" xfId="0" applyNumberFormat="1" applyFont="1" applyBorder="1" applyAlignment="1">
      <alignment horizontal="center" vertical="center"/>
    </xf>
    <xf numFmtId="164" fontId="75" fillId="0" borderId="13" xfId="0" applyNumberFormat="1" applyFont="1" applyBorder="1" applyAlignment="1">
      <alignment horizontal="center" vertical="center"/>
    </xf>
    <xf numFmtId="164" fontId="75" fillId="0" borderId="12" xfId="0" applyNumberFormat="1" applyFont="1" applyBorder="1" applyAlignment="1">
      <alignment horizontal="center" vertical="center"/>
    </xf>
    <xf numFmtId="164" fontId="75" fillId="0" borderId="11" xfId="0" applyNumberFormat="1" applyFont="1" applyBorder="1" applyAlignment="1">
      <alignment horizontal="center" vertical="center"/>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164" fontId="69" fillId="0" borderId="13" xfId="0" applyNumberFormat="1" applyFont="1" applyBorder="1" applyAlignment="1">
      <alignment horizontal="center"/>
    </xf>
    <xf numFmtId="164" fontId="69" fillId="0" borderId="11" xfId="0" applyNumberFormat="1" applyFont="1" applyBorder="1" applyAlignment="1">
      <alignment horizontal="center"/>
    </xf>
    <xf numFmtId="164" fontId="21" fillId="0" borderId="13" xfId="0" applyNumberFormat="1" applyFont="1" applyBorder="1" applyAlignment="1">
      <alignment horizontal="center" vertical="center"/>
    </xf>
    <xf numFmtId="164" fontId="21" fillId="0" borderId="12" xfId="0" applyNumberFormat="1" applyFont="1" applyBorder="1" applyAlignment="1">
      <alignment horizontal="center" vertical="center"/>
    </xf>
    <xf numFmtId="164" fontId="21" fillId="0" borderId="11" xfId="0" applyNumberFormat="1" applyFont="1" applyBorder="1" applyAlignment="1">
      <alignment horizontal="center" vertical="center"/>
    </xf>
    <xf numFmtId="10" fontId="21" fillId="0" borderId="13" xfId="57" applyNumberFormat="1" applyFont="1" applyBorder="1" applyAlignment="1">
      <alignment horizontal="center" vertical="center"/>
    </xf>
    <xf numFmtId="10" fontId="21" fillId="0" borderId="11" xfId="57" applyNumberFormat="1" applyFont="1" applyBorder="1" applyAlignment="1">
      <alignment horizontal="center" vertical="center"/>
    </xf>
    <xf numFmtId="10" fontId="21" fillId="0" borderId="13" xfId="0" applyNumberFormat="1" applyFont="1" applyBorder="1" applyAlignment="1">
      <alignment horizontal="right" vertical="center"/>
    </xf>
    <xf numFmtId="10" fontId="21" fillId="0" borderId="11" xfId="0" applyNumberFormat="1" applyFont="1" applyBorder="1" applyAlignment="1">
      <alignment horizontal="right" vertical="center"/>
    </xf>
    <xf numFmtId="165" fontId="69" fillId="0" borderId="13" xfId="0" applyNumberFormat="1" applyFont="1" applyBorder="1" applyAlignment="1">
      <alignment horizontal="center" vertical="center" wrapText="1"/>
    </xf>
    <xf numFmtId="165" fontId="69" fillId="0" borderId="11" xfId="0" applyNumberFormat="1" applyFont="1" applyBorder="1" applyAlignment="1">
      <alignment horizontal="center" vertical="center" wrapText="1"/>
    </xf>
    <xf numFmtId="165" fontId="69" fillId="0" borderId="13" xfId="43" applyNumberFormat="1" applyFont="1" applyBorder="1" applyAlignment="1">
      <alignment horizontal="center" vertical="center"/>
    </xf>
    <xf numFmtId="165" fontId="69" fillId="0" borderId="11" xfId="43" applyNumberFormat="1" applyFont="1" applyBorder="1" applyAlignment="1">
      <alignment horizontal="center" vertical="center"/>
    </xf>
    <xf numFmtId="9" fontId="21" fillId="0" borderId="13" xfId="0" applyNumberFormat="1" applyFont="1" applyBorder="1" applyAlignment="1">
      <alignment horizontal="center" vertical="center"/>
    </xf>
    <xf numFmtId="9" fontId="21" fillId="0" borderId="12" xfId="0" applyNumberFormat="1" applyFont="1" applyBorder="1" applyAlignment="1">
      <alignment horizontal="center" vertical="center"/>
    </xf>
    <xf numFmtId="9" fontId="21" fillId="0" borderId="11" xfId="0" applyNumberFormat="1" applyFont="1" applyBorder="1" applyAlignment="1">
      <alignment horizontal="center" vertical="center"/>
    </xf>
    <xf numFmtId="10" fontId="21" fillId="0" borderId="13" xfId="0" applyNumberFormat="1" applyFont="1" applyBorder="1" applyAlignment="1">
      <alignment horizontal="center" vertical="center"/>
    </xf>
    <xf numFmtId="10" fontId="21" fillId="0" borderId="11" xfId="0" applyNumberFormat="1" applyFont="1" applyBorder="1" applyAlignment="1">
      <alignment horizontal="center" vertical="center"/>
    </xf>
    <xf numFmtId="0" fontId="22" fillId="0" borderId="15" xfId="0" applyFont="1" applyBorder="1" applyAlignment="1">
      <alignment horizontal="center" vertical="top" wrapText="1"/>
    </xf>
    <xf numFmtId="0" fontId="22" fillId="0" borderId="18" xfId="0" applyFont="1" applyBorder="1" applyAlignment="1">
      <alignment horizontal="center" vertical="top" wrapText="1"/>
    </xf>
    <xf numFmtId="0" fontId="22" fillId="0" borderId="19" xfId="0" applyFont="1" applyBorder="1" applyAlignment="1">
      <alignment horizontal="center" vertical="top" wrapText="1"/>
    </xf>
    <xf numFmtId="164" fontId="21" fillId="0" borderId="13" xfId="0" applyNumberFormat="1" applyFont="1" applyBorder="1" applyAlignment="1">
      <alignment horizontal="center" vertical="top"/>
    </xf>
    <xf numFmtId="164" fontId="21" fillId="0" borderId="11" xfId="0" applyNumberFormat="1" applyFont="1" applyBorder="1" applyAlignment="1">
      <alignment horizontal="center" vertical="top"/>
    </xf>
    <xf numFmtId="10" fontId="21" fillId="0" borderId="12" xfId="0" applyNumberFormat="1" applyFont="1" applyBorder="1" applyAlignment="1">
      <alignment horizontal="center" vertical="center"/>
    </xf>
    <xf numFmtId="0" fontId="69" fillId="0" borderId="13" xfId="0" applyFont="1" applyBorder="1" applyAlignment="1">
      <alignment horizontal="center" vertical="center"/>
    </xf>
    <xf numFmtId="0" fontId="69" fillId="0" borderId="11" xfId="0" applyFont="1" applyBorder="1" applyAlignment="1">
      <alignment horizontal="center" vertical="center"/>
    </xf>
    <xf numFmtId="0" fontId="69" fillId="0" borderId="13" xfId="0" applyFont="1" applyBorder="1" applyAlignment="1">
      <alignment horizontal="center"/>
    </xf>
    <xf numFmtId="0" fontId="69" fillId="0" borderId="11" xfId="0" applyFont="1" applyBorder="1" applyAlignment="1">
      <alignment horizontal="center"/>
    </xf>
    <xf numFmtId="10" fontId="70" fillId="0" borderId="10" xfId="0" applyNumberFormat="1"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14" xfId="0" applyFont="1" applyBorder="1" applyAlignment="1">
      <alignment horizontal="center" vertical="center"/>
    </xf>
    <xf numFmtId="0" fontId="70" fillId="0" borderId="16" xfId="0" applyFont="1" applyBorder="1" applyAlignment="1">
      <alignment horizontal="center" vertical="center"/>
    </xf>
    <xf numFmtId="0" fontId="70" fillId="0" borderId="23" xfId="0" applyFont="1" applyBorder="1" applyAlignment="1">
      <alignment horizontal="center" vertical="center"/>
    </xf>
    <xf numFmtId="165" fontId="70" fillId="0" borderId="13" xfId="0" applyNumberFormat="1" applyFont="1" applyBorder="1" applyAlignment="1">
      <alignment horizontal="center" vertical="center"/>
    </xf>
    <xf numFmtId="165" fontId="70" fillId="0" borderId="11" xfId="0" applyNumberFormat="1" applyFont="1" applyBorder="1" applyAlignment="1">
      <alignment horizontal="center" vertical="center"/>
    </xf>
    <xf numFmtId="164" fontId="77" fillId="0" borderId="10" xfId="0" applyNumberFormat="1" applyFont="1" applyBorder="1" applyAlignment="1">
      <alignment horizontal="center" vertical="center" wrapText="1"/>
    </xf>
    <xf numFmtId="165" fontId="70" fillId="0" borderId="13" xfId="0" applyNumberFormat="1" applyFont="1" applyBorder="1" applyAlignment="1">
      <alignment horizontal="center" vertical="center" wrapText="1"/>
    </xf>
    <xf numFmtId="165" fontId="70" fillId="0" borderId="11" xfId="0" applyNumberFormat="1" applyFont="1" applyBorder="1" applyAlignment="1">
      <alignment horizontal="center" vertical="center" wrapText="1"/>
    </xf>
    <xf numFmtId="10" fontId="70" fillId="0" borderId="10" xfId="0" applyNumberFormat="1" applyFont="1" applyBorder="1" applyAlignment="1">
      <alignment horizontal="center" vertical="center" wrapText="1"/>
    </xf>
    <xf numFmtId="10" fontId="70" fillId="0" borderId="13" xfId="0" applyNumberFormat="1" applyFont="1" applyBorder="1" applyAlignment="1">
      <alignment horizontal="center" vertical="center" wrapText="1"/>
    </xf>
    <xf numFmtId="10" fontId="70" fillId="0" borderId="11" xfId="0" applyNumberFormat="1" applyFont="1" applyBorder="1" applyAlignment="1">
      <alignment horizontal="center" vertical="center" wrapText="1"/>
    </xf>
    <xf numFmtId="164" fontId="69" fillId="0" borderId="13" xfId="0" applyNumberFormat="1" applyFont="1" applyBorder="1" applyAlignment="1">
      <alignment horizontal="center" vertical="center" wrapText="1"/>
    </xf>
    <xf numFmtId="164" fontId="69" fillId="0" borderId="11" xfId="0" applyNumberFormat="1" applyFont="1" applyBorder="1" applyAlignment="1">
      <alignment horizontal="center" vertical="center" wrapText="1"/>
    </xf>
    <xf numFmtId="0" fontId="69" fillId="0" borderId="11" xfId="0" applyFont="1" applyBorder="1" applyAlignment="1">
      <alignment horizontal="center" vertical="center" wrapText="1"/>
    </xf>
    <xf numFmtId="10" fontId="69" fillId="0" borderId="13" xfId="0" applyNumberFormat="1" applyFont="1" applyBorder="1" applyAlignment="1">
      <alignment horizontal="center" vertical="center" wrapText="1"/>
    </xf>
    <xf numFmtId="10" fontId="69" fillId="0" borderId="12" xfId="0" applyNumberFormat="1" applyFont="1" applyBorder="1" applyAlignment="1">
      <alignment horizontal="center" vertical="center" wrapText="1"/>
    </xf>
    <xf numFmtId="10" fontId="69" fillId="0" borderId="11" xfId="0" applyNumberFormat="1" applyFont="1" applyBorder="1" applyAlignment="1">
      <alignment horizontal="center" vertical="center" wrapText="1"/>
    </xf>
    <xf numFmtId="9" fontId="69" fillId="0" borderId="13" xfId="0" applyNumberFormat="1" applyFont="1" applyBorder="1" applyAlignment="1">
      <alignment horizontal="right" vertical="center"/>
    </xf>
    <xf numFmtId="9" fontId="69" fillId="0" borderId="11" xfId="0" applyNumberFormat="1" applyFont="1" applyBorder="1" applyAlignment="1">
      <alignment horizontal="right" vertical="center"/>
    </xf>
    <xf numFmtId="10" fontId="67" fillId="0" borderId="13" xfId="0" applyNumberFormat="1" applyFont="1" applyBorder="1" applyAlignment="1">
      <alignment horizontal="right" vertical="center"/>
    </xf>
    <xf numFmtId="10" fontId="67" fillId="0" borderId="11" xfId="0" applyNumberFormat="1" applyFont="1" applyBorder="1" applyAlignment="1">
      <alignment horizontal="right" vertical="center"/>
    </xf>
    <xf numFmtId="0" fontId="69" fillId="0" borderId="13" xfId="0" applyFont="1" applyBorder="1" applyAlignment="1">
      <alignment horizontal="center" vertical="center" wrapText="1"/>
    </xf>
    <xf numFmtId="164" fontId="67" fillId="0" borderId="13" xfId="0" applyNumberFormat="1" applyFont="1" applyBorder="1" applyAlignment="1">
      <alignment horizontal="center" vertical="center" wrapText="1"/>
    </xf>
    <xf numFmtId="164" fontId="67" fillId="0" borderId="11" xfId="0" applyNumberFormat="1" applyFont="1" applyBorder="1" applyAlignment="1">
      <alignment horizontal="center" vertical="center" wrapText="1"/>
    </xf>
    <xf numFmtId="164" fontId="67" fillId="0" borderId="13" xfId="0" applyNumberFormat="1" applyFont="1" applyBorder="1" applyAlignment="1">
      <alignment horizontal="center" vertical="center"/>
    </xf>
    <xf numFmtId="164" fontId="67" fillId="0" borderId="12" xfId="0" applyNumberFormat="1" applyFont="1" applyBorder="1" applyAlignment="1">
      <alignment horizontal="center" vertical="center"/>
    </xf>
    <xf numFmtId="164" fontId="67" fillId="0" borderId="11" xfId="0" applyNumberFormat="1" applyFont="1" applyBorder="1" applyAlignment="1">
      <alignment horizontal="center" vertical="center"/>
    </xf>
    <xf numFmtId="10" fontId="67" fillId="0" borderId="13" xfId="57" applyNumberFormat="1" applyFont="1" applyBorder="1" applyAlignment="1">
      <alignment horizontal="center" vertical="center"/>
    </xf>
    <xf numFmtId="10" fontId="67" fillId="0" borderId="11" xfId="57" applyNumberFormat="1" applyFont="1" applyBorder="1" applyAlignment="1">
      <alignment horizontal="center" vertical="center"/>
    </xf>
    <xf numFmtId="0" fontId="70" fillId="0" borderId="20" xfId="0" applyFont="1" applyBorder="1" applyAlignment="1">
      <alignment horizontal="center"/>
    </xf>
    <xf numFmtId="0" fontId="70" fillId="0" borderId="24" xfId="0" applyFont="1" applyBorder="1" applyAlignment="1">
      <alignment horizontal="center"/>
    </xf>
    <xf numFmtId="0" fontId="70" fillId="0" borderId="21" xfId="0" applyFont="1" applyBorder="1" applyAlignment="1">
      <alignment horizontal="center"/>
    </xf>
    <xf numFmtId="164" fontId="77" fillId="0" borderId="20" xfId="0" applyNumberFormat="1" applyFont="1" applyBorder="1" applyAlignment="1">
      <alignment horizontal="center" vertical="top" wrapText="1"/>
    </xf>
    <xf numFmtId="164" fontId="77" fillId="0" borderId="21" xfId="0" applyNumberFormat="1" applyFont="1" applyBorder="1" applyAlignment="1">
      <alignment horizontal="center" vertical="top" wrapText="1"/>
    </xf>
    <xf numFmtId="164" fontId="77" fillId="0" borderId="22" xfId="0" applyNumberFormat="1" applyFont="1" applyBorder="1" applyAlignment="1">
      <alignment horizontal="center" vertical="top" wrapText="1"/>
    </xf>
    <xf numFmtId="164" fontId="77" fillId="0" borderId="14" xfId="0" applyNumberFormat="1" applyFont="1" applyBorder="1" applyAlignment="1">
      <alignment horizontal="center" vertical="top" wrapText="1"/>
    </xf>
    <xf numFmtId="164" fontId="77" fillId="0" borderId="16" xfId="0" applyNumberFormat="1" applyFont="1" applyBorder="1" applyAlignment="1">
      <alignment horizontal="center" vertical="top" wrapText="1"/>
    </xf>
    <xf numFmtId="164" fontId="77" fillId="0" borderId="23" xfId="0" applyNumberFormat="1" applyFont="1" applyBorder="1" applyAlignment="1">
      <alignment horizontal="center" vertical="top" wrapText="1"/>
    </xf>
    <xf numFmtId="1" fontId="70" fillId="0" borderId="13" xfId="0" applyNumberFormat="1" applyFont="1" applyBorder="1" applyAlignment="1">
      <alignment horizontal="center" vertical="center" wrapText="1"/>
    </xf>
    <xf numFmtId="1" fontId="70" fillId="0" borderId="11" xfId="0" applyNumberFormat="1" applyFont="1" applyBorder="1" applyAlignment="1">
      <alignment horizontal="center" vertical="center" wrapText="1"/>
    </xf>
    <xf numFmtId="10" fontId="70" fillId="0" borderId="12" xfId="0" applyNumberFormat="1" applyFont="1" applyBorder="1" applyAlignment="1">
      <alignment horizontal="center" vertical="center" wrapText="1"/>
    </xf>
    <xf numFmtId="0" fontId="67" fillId="0" borderId="11" xfId="0" applyFont="1" applyBorder="1" applyAlignment="1">
      <alignment horizontal="center" vertical="center" wrapText="1"/>
    </xf>
    <xf numFmtId="1" fontId="67" fillId="0" borderId="13" xfId="0" applyNumberFormat="1" applyFont="1" applyBorder="1" applyAlignment="1">
      <alignment horizontal="center" vertical="center" wrapText="1"/>
    </xf>
    <xf numFmtId="1" fontId="67" fillId="0" borderId="11" xfId="0" applyNumberFormat="1" applyFont="1" applyBorder="1" applyAlignment="1">
      <alignment horizontal="center" vertical="center" wrapText="1"/>
    </xf>
    <xf numFmtId="10" fontId="67" fillId="0" borderId="13" xfId="0" applyNumberFormat="1" applyFont="1" applyBorder="1" applyAlignment="1">
      <alignment horizontal="center" vertical="center" wrapText="1"/>
    </xf>
    <xf numFmtId="10" fontId="67" fillId="0" borderId="12" xfId="0" applyNumberFormat="1" applyFont="1" applyBorder="1" applyAlignment="1">
      <alignment horizontal="center" vertical="center" wrapText="1"/>
    </xf>
    <xf numFmtId="10" fontId="67" fillId="0" borderId="11" xfId="0" applyNumberFormat="1" applyFont="1" applyBorder="1" applyAlignment="1">
      <alignment horizontal="center" vertical="center" wrapText="1"/>
    </xf>
    <xf numFmtId="10" fontId="21" fillId="0" borderId="12" xfId="0" applyNumberFormat="1" applyFont="1" applyBorder="1" applyAlignment="1">
      <alignment horizontal="right" vertical="center"/>
    </xf>
    <xf numFmtId="10" fontId="67" fillId="0" borderId="12" xfId="0" applyNumberFormat="1" applyFont="1" applyBorder="1" applyAlignment="1">
      <alignment horizontal="right" vertical="center"/>
    </xf>
    <xf numFmtId="164" fontId="21" fillId="0" borderId="13" xfId="0" applyNumberFormat="1" applyFont="1" applyBorder="1" applyAlignment="1">
      <alignment horizontal="center" vertical="center" wrapText="1"/>
    </xf>
    <xf numFmtId="164" fontId="21" fillId="0" borderId="11" xfId="0" applyNumberFormat="1" applyFont="1" applyBorder="1" applyAlignment="1">
      <alignment horizontal="center" vertical="center" wrapText="1"/>
    </xf>
    <xf numFmtId="10" fontId="21" fillId="0" borderId="13" xfId="0" applyNumberFormat="1" applyFont="1" applyBorder="1" applyAlignment="1">
      <alignment horizontal="center" vertical="center" wrapText="1"/>
    </xf>
    <xf numFmtId="10" fontId="21" fillId="0" borderId="12" xfId="0" applyNumberFormat="1" applyFont="1" applyBorder="1" applyAlignment="1">
      <alignment horizontal="center" vertical="center" wrapText="1"/>
    </xf>
    <xf numFmtId="10" fontId="21" fillId="0" borderId="11" xfId="0" applyNumberFormat="1" applyFont="1" applyBorder="1" applyAlignment="1">
      <alignment horizontal="center" vertical="center" wrapText="1"/>
    </xf>
    <xf numFmtId="166" fontId="21" fillId="0" borderId="13" xfId="0" applyNumberFormat="1" applyFont="1" applyBorder="1" applyAlignment="1">
      <alignment horizontal="center" vertical="center"/>
    </xf>
    <xf numFmtId="166" fontId="21" fillId="0" borderId="12" xfId="0" applyNumberFormat="1" applyFont="1" applyBorder="1" applyAlignment="1">
      <alignment horizontal="center" vertical="center"/>
    </xf>
    <xf numFmtId="166" fontId="21" fillId="0" borderId="11" xfId="0" applyNumberFormat="1" applyFont="1" applyBorder="1" applyAlignment="1">
      <alignment horizontal="center" vertical="center"/>
    </xf>
    <xf numFmtId="10" fontId="69" fillId="0" borderId="12" xfId="0" applyNumberFormat="1" applyFont="1" applyBorder="1" applyAlignment="1">
      <alignment horizontal="right" vertical="center"/>
    </xf>
    <xf numFmtId="164" fontId="69" fillId="0" borderId="12" xfId="0" applyNumberFormat="1" applyFont="1" applyBorder="1" applyAlignment="1">
      <alignment horizontal="center" vertical="center" wrapText="1"/>
    </xf>
    <xf numFmtId="10" fontId="69" fillId="0" borderId="12" xfId="57" applyNumberFormat="1" applyFont="1" applyBorder="1" applyAlignment="1">
      <alignment horizontal="center" vertical="center"/>
    </xf>
    <xf numFmtId="0" fontId="70" fillId="0" borderId="13" xfId="0" applyFont="1" applyBorder="1" applyAlignment="1">
      <alignment horizontal="center" vertical="center" wrapText="1"/>
    </xf>
    <xf numFmtId="0" fontId="70" fillId="0" borderId="11" xfId="0" applyFont="1" applyBorder="1" applyAlignment="1">
      <alignment horizontal="center" vertical="center" wrapText="1"/>
    </xf>
    <xf numFmtId="1" fontId="69" fillId="0" borderId="13" xfId="0" applyNumberFormat="1" applyFont="1" applyBorder="1" applyAlignment="1">
      <alignment horizontal="center" vertical="center"/>
    </xf>
    <xf numFmtId="1" fontId="69" fillId="0" borderId="12" xfId="0" applyNumberFormat="1" applyFont="1" applyBorder="1" applyAlignment="1">
      <alignment horizontal="center" vertical="center"/>
    </xf>
    <xf numFmtId="1" fontId="69" fillId="0" borderId="11" xfId="0" applyNumberFormat="1" applyFont="1" applyBorder="1" applyAlignment="1">
      <alignment horizontal="center" vertical="center"/>
    </xf>
    <xf numFmtId="0" fontId="78" fillId="0" borderId="17" xfId="0" applyFont="1" applyBorder="1" applyAlignment="1">
      <alignment horizontal="left" vertical="center" wrapText="1"/>
    </xf>
    <xf numFmtId="0" fontId="75" fillId="0" borderId="17" xfId="0" applyFont="1" applyBorder="1" applyAlignment="1">
      <alignment horizontal="left" vertical="center" wrapText="1"/>
    </xf>
    <xf numFmtId="0" fontId="78" fillId="0" borderId="13"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2" xfId="0" applyFont="1" applyBorder="1" applyAlignment="1">
      <alignment horizontal="center" vertical="center" wrapText="1"/>
    </xf>
    <xf numFmtId="164" fontId="79" fillId="0" borderId="15" xfId="0" applyNumberFormat="1" applyFont="1" applyBorder="1" applyAlignment="1">
      <alignment horizontal="left" vertical="center" wrapText="1"/>
    </xf>
    <xf numFmtId="164" fontId="79" fillId="0" borderId="18" xfId="0" applyNumberFormat="1" applyFont="1" applyBorder="1" applyAlignment="1">
      <alignment horizontal="left" vertical="center" wrapText="1"/>
    </xf>
    <xf numFmtId="164" fontId="79" fillId="0" borderId="19" xfId="0" applyNumberFormat="1"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6"/>
  <sheetViews>
    <sheetView tabSelected="1" zoomScale="115" zoomScaleNormal="115" zoomScalePageLayoutView="0" workbookViewId="0" topLeftCell="A72">
      <selection activeCell="A76" sqref="A76:B78"/>
    </sheetView>
  </sheetViews>
  <sheetFormatPr defaultColWidth="9.140625" defaultRowHeight="15"/>
  <cols>
    <col min="1" max="1" width="4.28125" style="78" customWidth="1"/>
    <col min="2" max="2" width="17.28125" style="52" customWidth="1"/>
    <col min="3" max="3" width="8.8515625" style="0" customWidth="1"/>
    <col min="4" max="4" width="8.140625" style="0" customWidth="1"/>
    <col min="5" max="5" width="6.57421875" style="5" customWidth="1"/>
    <col min="6" max="6" width="9.00390625" style="0" customWidth="1"/>
    <col min="7" max="8" width="7.140625" style="0" customWidth="1"/>
    <col min="9" max="9" width="8.28125" style="0" customWidth="1"/>
    <col min="10" max="10" width="8.8515625" style="0" customWidth="1"/>
  </cols>
  <sheetData>
    <row r="1" spans="1:15" ht="22.5" customHeight="1">
      <c r="A1" s="256" t="s">
        <v>32</v>
      </c>
      <c r="B1" s="257"/>
      <c r="C1" s="257"/>
      <c r="D1" s="257"/>
      <c r="E1" s="56"/>
      <c r="F1" s="57"/>
      <c r="G1" s="57"/>
      <c r="H1" s="57"/>
      <c r="I1" s="57"/>
      <c r="J1" s="58" t="s">
        <v>33</v>
      </c>
      <c r="O1" s="16"/>
    </row>
    <row r="2" spans="1:10" s="2" customFormat="1" ht="117.75" customHeight="1">
      <c r="A2" s="258" t="s">
        <v>0</v>
      </c>
      <c r="B2" s="261" t="s">
        <v>10</v>
      </c>
      <c r="C2" s="37" t="s">
        <v>1</v>
      </c>
      <c r="D2" s="264" t="s">
        <v>44</v>
      </c>
      <c r="E2" s="265"/>
      <c r="F2" s="37" t="s">
        <v>45</v>
      </c>
      <c r="G2" s="37" t="s">
        <v>50</v>
      </c>
      <c r="H2" s="37" t="s">
        <v>51</v>
      </c>
      <c r="I2" s="97" t="s">
        <v>52</v>
      </c>
      <c r="J2" s="251" t="s">
        <v>53</v>
      </c>
    </row>
    <row r="3" spans="1:10" s="2" customFormat="1" ht="25.5" customHeight="1">
      <c r="A3" s="259"/>
      <c r="B3" s="262"/>
      <c r="C3" s="37" t="s">
        <v>5</v>
      </c>
      <c r="D3" s="37" t="s">
        <v>7</v>
      </c>
      <c r="E3" s="251" t="s">
        <v>8</v>
      </c>
      <c r="F3" s="251" t="s">
        <v>5</v>
      </c>
      <c r="G3" s="251" t="s">
        <v>5</v>
      </c>
      <c r="H3" s="251" t="s">
        <v>5</v>
      </c>
      <c r="I3" s="37" t="s">
        <v>9</v>
      </c>
      <c r="J3" s="266"/>
    </row>
    <row r="4" spans="1:10" s="2" customFormat="1" ht="20.25" customHeight="1">
      <c r="A4" s="259"/>
      <c r="B4" s="262"/>
      <c r="C4" s="251" t="s">
        <v>6</v>
      </c>
      <c r="D4" s="251" t="s">
        <v>6</v>
      </c>
      <c r="E4" s="266"/>
      <c r="F4" s="266"/>
      <c r="G4" s="266"/>
      <c r="H4" s="266"/>
      <c r="I4" s="251" t="s">
        <v>8</v>
      </c>
      <c r="J4" s="96" t="s">
        <v>22</v>
      </c>
    </row>
    <row r="5" spans="1:10" s="2" customFormat="1" ht="12.75" customHeight="1">
      <c r="A5" s="260"/>
      <c r="B5" s="263"/>
      <c r="C5" s="252"/>
      <c r="D5" s="252"/>
      <c r="E5" s="252"/>
      <c r="F5" s="252"/>
      <c r="G5" s="252"/>
      <c r="H5" s="252"/>
      <c r="I5" s="252"/>
      <c r="J5" s="95" t="s">
        <v>21</v>
      </c>
    </row>
    <row r="6" spans="1:10" s="2" customFormat="1" ht="12.75" customHeight="1">
      <c r="A6" s="73">
        <v>1</v>
      </c>
      <c r="B6" s="60">
        <v>2</v>
      </c>
      <c r="C6" s="59">
        <v>3</v>
      </c>
      <c r="D6" s="59">
        <v>4</v>
      </c>
      <c r="E6" s="59">
        <v>5</v>
      </c>
      <c r="F6" s="59">
        <v>6</v>
      </c>
      <c r="G6" s="59"/>
      <c r="H6" s="59">
        <v>7</v>
      </c>
      <c r="I6" s="59">
        <v>8</v>
      </c>
      <c r="J6" s="59">
        <v>9</v>
      </c>
    </row>
    <row r="7" spans="1:10" s="2" customFormat="1" ht="23.25" customHeight="1">
      <c r="A7" s="267" t="s">
        <v>48</v>
      </c>
      <c r="B7" s="268"/>
      <c r="C7" s="268"/>
      <c r="D7" s="268"/>
      <c r="E7" s="268"/>
      <c r="F7" s="268"/>
      <c r="G7" s="268"/>
      <c r="H7" s="268"/>
      <c r="I7" s="268"/>
      <c r="J7" s="269"/>
    </row>
    <row r="8" spans="1:10" s="2" customFormat="1" ht="12" customHeight="1">
      <c r="A8" s="113" t="s">
        <v>2</v>
      </c>
      <c r="B8" s="114"/>
      <c r="C8" s="114"/>
      <c r="D8" s="114"/>
      <c r="E8" s="114"/>
      <c r="F8" s="114"/>
      <c r="G8" s="114"/>
      <c r="H8" s="114"/>
      <c r="I8" s="114"/>
      <c r="J8" s="115"/>
    </row>
    <row r="9" spans="1:10" s="2" customFormat="1" ht="11.25" customHeight="1">
      <c r="A9" s="110">
        <v>1</v>
      </c>
      <c r="B9" s="107" t="s">
        <v>11</v>
      </c>
      <c r="C9" s="61">
        <v>46350</v>
      </c>
      <c r="D9" s="61">
        <v>4451</v>
      </c>
      <c r="E9" s="62">
        <v>0.4077</v>
      </c>
      <c r="F9" s="103">
        <v>12500</v>
      </c>
      <c r="G9" s="103">
        <v>0</v>
      </c>
      <c r="H9" s="253">
        <v>1112.03</v>
      </c>
      <c r="I9" s="142">
        <f>H9/F9</f>
        <v>0.0889624</v>
      </c>
      <c r="J9" s="144">
        <f>SUM(D9+H9)/C9</f>
        <v>0.12002222222222221</v>
      </c>
    </row>
    <row r="10" spans="1:10" s="2" customFormat="1" ht="12.75" customHeight="1">
      <c r="A10" s="111"/>
      <c r="B10" s="108"/>
      <c r="C10" s="63">
        <v>32880</v>
      </c>
      <c r="D10" s="64">
        <v>1961</v>
      </c>
      <c r="E10" s="65"/>
      <c r="F10" s="124"/>
      <c r="G10" s="124"/>
      <c r="H10" s="254"/>
      <c r="I10" s="143"/>
      <c r="J10" s="145"/>
    </row>
    <row r="11" spans="1:10" s="2" customFormat="1" ht="44.25" customHeight="1">
      <c r="A11" s="112"/>
      <c r="B11" s="109"/>
      <c r="C11" s="101"/>
      <c r="D11" s="102"/>
      <c r="E11" s="24"/>
      <c r="F11" s="104"/>
      <c r="G11" s="104"/>
      <c r="H11" s="255"/>
      <c r="I11" s="34">
        <v>0.0329</v>
      </c>
      <c r="J11" s="24">
        <v>0.4406</v>
      </c>
    </row>
    <row r="12" spans="1:10" s="2" customFormat="1" ht="14.25" customHeight="1">
      <c r="A12" s="110">
        <v>2</v>
      </c>
      <c r="B12" s="107" t="s">
        <v>16</v>
      </c>
      <c r="C12" s="249">
        <v>35413</v>
      </c>
      <c r="D12" s="124">
        <v>1430</v>
      </c>
      <c r="E12" s="206">
        <v>0.2956</v>
      </c>
      <c r="F12" s="124">
        <v>800</v>
      </c>
      <c r="G12" s="124">
        <v>0</v>
      </c>
      <c r="H12" s="124">
        <v>144.66</v>
      </c>
      <c r="I12" s="250">
        <f>H12/F12</f>
        <v>0.18082499999999999</v>
      </c>
      <c r="J12" s="248">
        <f>SUM(D12+H12)/C12</f>
        <v>0.044465591731849885</v>
      </c>
    </row>
    <row r="13" spans="1:10" s="2" customFormat="1" ht="15" customHeight="1" hidden="1">
      <c r="A13" s="111"/>
      <c r="B13" s="108"/>
      <c r="C13" s="204"/>
      <c r="D13" s="104"/>
      <c r="E13" s="206"/>
      <c r="F13" s="124">
        <v>618</v>
      </c>
      <c r="G13" s="124"/>
      <c r="H13" s="124">
        <v>241</v>
      </c>
      <c r="I13" s="143"/>
      <c r="J13" s="248"/>
    </row>
    <row r="14" spans="1:10" s="2" customFormat="1" ht="94.5" customHeight="1">
      <c r="A14" s="112"/>
      <c r="B14" s="109"/>
      <c r="C14" s="94">
        <v>27638</v>
      </c>
      <c r="D14" s="23">
        <v>154</v>
      </c>
      <c r="E14" s="207"/>
      <c r="F14" s="104">
        <v>187</v>
      </c>
      <c r="G14" s="104"/>
      <c r="H14" s="104">
        <f>H12-H13</f>
        <v>-96.34</v>
      </c>
      <c r="I14" s="34">
        <v>0.0041</v>
      </c>
      <c r="J14" s="71">
        <v>0.2997</v>
      </c>
    </row>
    <row r="15" spans="1:10" s="2" customFormat="1" ht="11.25" customHeight="1">
      <c r="A15" s="110">
        <v>3</v>
      </c>
      <c r="B15" s="107" t="s">
        <v>60</v>
      </c>
      <c r="C15" s="213">
        <v>10848</v>
      </c>
      <c r="D15" s="233">
        <v>6826</v>
      </c>
      <c r="E15" s="205">
        <v>0.6293</v>
      </c>
      <c r="F15" s="215">
        <v>3190</v>
      </c>
      <c r="G15" s="215">
        <v>0</v>
      </c>
      <c r="H15" s="215">
        <v>1075.76</v>
      </c>
      <c r="I15" s="218">
        <f>H15/F15</f>
        <v>0.33722884012539184</v>
      </c>
      <c r="J15" s="210">
        <f>SUM(D15+H15)/C15</f>
        <v>0.7284070796460177</v>
      </c>
    </row>
    <row r="16" spans="1:10" s="2" customFormat="1" ht="9" customHeight="1">
      <c r="A16" s="111"/>
      <c r="B16" s="108"/>
      <c r="C16" s="214"/>
      <c r="D16" s="234"/>
      <c r="E16" s="206"/>
      <c r="F16" s="216">
        <v>4809</v>
      </c>
      <c r="G16" s="216"/>
      <c r="H16" s="216">
        <v>2016</v>
      </c>
      <c r="I16" s="219"/>
      <c r="J16" s="239"/>
    </row>
    <row r="17" spans="1:10" s="2" customFormat="1" ht="85.5" customHeight="1">
      <c r="A17" s="112"/>
      <c r="B17" s="109"/>
      <c r="C17" s="79">
        <v>0</v>
      </c>
      <c r="D17" s="80">
        <v>0</v>
      </c>
      <c r="E17" s="207"/>
      <c r="F17" s="217">
        <f>(F15-F16)</f>
        <v>-1619</v>
      </c>
      <c r="G17" s="217"/>
      <c r="H17" s="217">
        <f>H15-H16</f>
        <v>-940.24</v>
      </c>
      <c r="I17" s="81">
        <v>0.0992</v>
      </c>
      <c r="J17" s="83">
        <v>0.7285</v>
      </c>
    </row>
    <row r="18" spans="1:10" s="2" customFormat="1" ht="10.5" customHeight="1">
      <c r="A18" s="110">
        <v>4</v>
      </c>
      <c r="B18" s="107" t="s">
        <v>46</v>
      </c>
      <c r="C18" s="107">
        <v>23799</v>
      </c>
      <c r="D18" s="240">
        <v>20093</v>
      </c>
      <c r="E18" s="242">
        <v>0.853</v>
      </c>
      <c r="F18" s="161">
        <v>2042</v>
      </c>
      <c r="G18" s="103">
        <v>0</v>
      </c>
      <c r="H18" s="245">
        <v>0.41</v>
      </c>
      <c r="I18" s="164">
        <f>H18/F18</f>
        <v>0.0002007835455435847</v>
      </c>
      <c r="J18" s="166">
        <f>SUM(D18+H18)/C18</f>
        <v>0.8442963990083617</v>
      </c>
    </row>
    <row r="19" spans="1:10" s="2" customFormat="1" ht="10.5" customHeight="1">
      <c r="A19" s="111"/>
      <c r="B19" s="108"/>
      <c r="C19" s="109"/>
      <c r="D19" s="241"/>
      <c r="E19" s="243"/>
      <c r="F19" s="162">
        <v>9284</v>
      </c>
      <c r="G19" s="124"/>
      <c r="H19" s="246">
        <v>9835</v>
      </c>
      <c r="I19" s="165"/>
      <c r="J19" s="238"/>
    </row>
    <row r="20" spans="1:10" s="2" customFormat="1" ht="78" customHeight="1">
      <c r="A20" s="112"/>
      <c r="B20" s="109"/>
      <c r="C20" s="49">
        <v>6793</v>
      </c>
      <c r="D20" s="44">
        <v>0</v>
      </c>
      <c r="E20" s="244"/>
      <c r="F20" s="163">
        <v>0</v>
      </c>
      <c r="G20" s="104"/>
      <c r="H20" s="247">
        <f>H18-H19</f>
        <v>-9834.59</v>
      </c>
      <c r="I20" s="66">
        <v>0</v>
      </c>
      <c r="J20" s="72">
        <v>0.853</v>
      </c>
    </row>
    <row r="21" spans="1:10" s="2" customFormat="1" ht="15" customHeight="1">
      <c r="A21" s="110">
        <v>5</v>
      </c>
      <c r="B21" s="107" t="s">
        <v>34</v>
      </c>
      <c r="C21" s="202">
        <v>2338</v>
      </c>
      <c r="D21" s="105">
        <v>854</v>
      </c>
      <c r="E21" s="205">
        <v>0.6078</v>
      </c>
      <c r="F21" s="103">
        <v>1057</v>
      </c>
      <c r="G21" s="103">
        <v>0</v>
      </c>
      <c r="H21" s="103">
        <v>710.79</v>
      </c>
      <c r="I21" s="142">
        <f>H21/F21</f>
        <v>0.6724597918637654</v>
      </c>
      <c r="J21" s="144">
        <f>SUM(D21+H21)/C21</f>
        <v>0.6692857142857143</v>
      </c>
    </row>
    <row r="22" spans="1:10" s="2" customFormat="1" ht="16.5" customHeight="1">
      <c r="A22" s="111"/>
      <c r="B22" s="108"/>
      <c r="C22" s="204"/>
      <c r="D22" s="106"/>
      <c r="E22" s="206"/>
      <c r="F22" s="124">
        <v>2182</v>
      </c>
      <c r="G22" s="124"/>
      <c r="H22" s="124">
        <v>131</v>
      </c>
      <c r="I22" s="143"/>
      <c r="J22" s="145"/>
    </row>
    <row r="23" spans="1:10" s="3" customFormat="1" ht="105.75" customHeight="1">
      <c r="A23" s="112"/>
      <c r="B23" s="109"/>
      <c r="C23" s="94">
        <v>1649</v>
      </c>
      <c r="D23" s="23">
        <v>405</v>
      </c>
      <c r="E23" s="207"/>
      <c r="F23" s="104">
        <v>0</v>
      </c>
      <c r="G23" s="104"/>
      <c r="H23" s="104">
        <f>H21-H22</f>
        <v>579.79</v>
      </c>
      <c r="I23" s="34">
        <v>0.2031</v>
      </c>
      <c r="J23" s="24">
        <v>0.8109</v>
      </c>
    </row>
    <row r="24" spans="1:10" s="2" customFormat="1" ht="12.75" customHeight="1">
      <c r="A24" s="110">
        <v>6</v>
      </c>
      <c r="B24" s="107" t="s">
        <v>61</v>
      </c>
      <c r="C24" s="213">
        <v>3546</v>
      </c>
      <c r="D24" s="233">
        <v>1</v>
      </c>
      <c r="E24" s="235">
        <v>0</v>
      </c>
      <c r="F24" s="215">
        <v>1</v>
      </c>
      <c r="G24" s="215">
        <v>0</v>
      </c>
      <c r="H24" s="215">
        <v>1</v>
      </c>
      <c r="I24" s="218">
        <f>H24/F24</f>
        <v>1</v>
      </c>
      <c r="J24" s="210">
        <f>SUM(D24+H24)/C24</f>
        <v>0.0005640157924421884</v>
      </c>
    </row>
    <row r="25" spans="1:10" s="2" customFormat="1" ht="12" customHeight="1">
      <c r="A25" s="111"/>
      <c r="B25" s="108"/>
      <c r="C25" s="232"/>
      <c r="D25" s="234"/>
      <c r="E25" s="236"/>
      <c r="F25" s="216">
        <v>778</v>
      </c>
      <c r="G25" s="216"/>
      <c r="H25" s="216">
        <v>0</v>
      </c>
      <c r="I25" s="219"/>
      <c r="J25" s="211"/>
    </row>
    <row r="26" spans="1:10" s="2" customFormat="1" ht="115.5" customHeight="1">
      <c r="A26" s="112"/>
      <c r="B26" s="109"/>
      <c r="C26" s="79">
        <v>2298</v>
      </c>
      <c r="D26" s="80">
        <v>0</v>
      </c>
      <c r="E26" s="237"/>
      <c r="F26" s="217">
        <v>1463</v>
      </c>
      <c r="G26" s="217"/>
      <c r="H26" s="217">
        <f>H24-H25</f>
        <v>1</v>
      </c>
      <c r="I26" s="81">
        <v>0.0619</v>
      </c>
      <c r="J26" s="82">
        <v>0.0619</v>
      </c>
    </row>
    <row r="27" spans="1:10" s="2" customFormat="1" ht="14.25" customHeight="1">
      <c r="A27" s="110">
        <v>7</v>
      </c>
      <c r="B27" s="107" t="s">
        <v>25</v>
      </c>
      <c r="C27" s="202">
        <v>1451</v>
      </c>
      <c r="D27" s="202">
        <v>4.35</v>
      </c>
      <c r="E27" s="205">
        <v>0.003</v>
      </c>
      <c r="F27" s="103">
        <v>441</v>
      </c>
      <c r="G27" s="103">
        <v>0</v>
      </c>
      <c r="H27" s="103">
        <v>1.08</v>
      </c>
      <c r="I27" s="142">
        <f>H27/F27</f>
        <v>0.002448979591836735</v>
      </c>
      <c r="J27" s="144">
        <f>SUM(D27+H27)/C27</f>
        <v>0.003742246726395589</v>
      </c>
    </row>
    <row r="28" spans="1:10" s="2" customFormat="1" ht="14.25" customHeight="1">
      <c r="A28" s="111"/>
      <c r="B28" s="108"/>
      <c r="C28" s="204"/>
      <c r="D28" s="203"/>
      <c r="E28" s="206"/>
      <c r="F28" s="124">
        <v>0</v>
      </c>
      <c r="G28" s="124"/>
      <c r="H28" s="124">
        <v>0</v>
      </c>
      <c r="I28" s="143"/>
      <c r="J28" s="145"/>
    </row>
    <row r="29" spans="1:10" s="2" customFormat="1" ht="57" customHeight="1">
      <c r="A29" s="112"/>
      <c r="B29" s="109"/>
      <c r="C29" s="27">
        <v>0</v>
      </c>
      <c r="D29" s="23">
        <v>0</v>
      </c>
      <c r="E29" s="206"/>
      <c r="F29" s="104">
        <v>0</v>
      </c>
      <c r="G29" s="104"/>
      <c r="H29" s="104">
        <v>0</v>
      </c>
      <c r="I29" s="34">
        <v>0.0008</v>
      </c>
      <c r="J29" s="24">
        <v>0.0038</v>
      </c>
    </row>
    <row r="30" spans="1:10" s="41" customFormat="1" ht="15.75" customHeight="1">
      <c r="A30" s="110">
        <v>8</v>
      </c>
      <c r="B30" s="107" t="s">
        <v>41</v>
      </c>
      <c r="C30" s="202">
        <v>1278</v>
      </c>
      <c r="D30" s="103">
        <v>0</v>
      </c>
      <c r="E30" s="205">
        <v>0</v>
      </c>
      <c r="F30" s="103">
        <v>1270</v>
      </c>
      <c r="G30" s="103">
        <v>0</v>
      </c>
      <c r="H30" s="103">
        <v>276.35</v>
      </c>
      <c r="I30" s="142">
        <f>H30/F30</f>
        <v>0.2175984251968504</v>
      </c>
      <c r="J30" s="144">
        <f>SUM(D30+H30)/C30</f>
        <v>0.2162363067292645</v>
      </c>
    </row>
    <row r="31" spans="1:12" s="41" customFormat="1" ht="15.75">
      <c r="A31" s="111"/>
      <c r="B31" s="108"/>
      <c r="C31" s="203"/>
      <c r="D31" s="104"/>
      <c r="E31" s="206"/>
      <c r="F31" s="124"/>
      <c r="G31" s="124"/>
      <c r="H31" s="124"/>
      <c r="I31" s="143"/>
      <c r="J31" s="145"/>
      <c r="L31" s="42"/>
    </row>
    <row r="32" spans="1:10" s="41" customFormat="1" ht="82.5" customHeight="1">
      <c r="A32" s="112"/>
      <c r="B32" s="109"/>
      <c r="C32" s="94">
        <v>0</v>
      </c>
      <c r="D32" s="23">
        <v>0</v>
      </c>
      <c r="E32" s="207"/>
      <c r="F32" s="104"/>
      <c r="G32" s="104"/>
      <c r="H32" s="104"/>
      <c r="I32" s="25">
        <v>0.2162</v>
      </c>
      <c r="J32" s="24">
        <v>0.2162</v>
      </c>
    </row>
    <row r="33" spans="1:10" s="15" customFormat="1" ht="19.5" customHeight="1">
      <c r="A33" s="110">
        <v>9</v>
      </c>
      <c r="B33" s="107" t="s">
        <v>42</v>
      </c>
      <c r="C33" s="202">
        <v>3607</v>
      </c>
      <c r="D33" s="103">
        <v>0</v>
      </c>
      <c r="E33" s="205">
        <v>0</v>
      </c>
      <c r="F33" s="103">
        <v>100</v>
      </c>
      <c r="G33" s="103">
        <v>0</v>
      </c>
      <c r="H33" s="103">
        <v>0.88</v>
      </c>
      <c r="I33" s="142">
        <f>H33/F33</f>
        <v>0.0088</v>
      </c>
      <c r="J33" s="144">
        <f>SUM(D33+H33)/C33</f>
        <v>0.00024397005822012754</v>
      </c>
    </row>
    <row r="34" spans="1:10" s="15" customFormat="1" ht="15.75" customHeight="1">
      <c r="A34" s="111"/>
      <c r="B34" s="108"/>
      <c r="C34" s="203"/>
      <c r="D34" s="104"/>
      <c r="E34" s="206"/>
      <c r="F34" s="124"/>
      <c r="G34" s="124"/>
      <c r="H34" s="124"/>
      <c r="I34" s="143"/>
      <c r="J34" s="145"/>
    </row>
    <row r="35" spans="1:10" s="2" customFormat="1" ht="37.5" customHeight="1">
      <c r="A35" s="112"/>
      <c r="B35" s="109"/>
      <c r="C35" s="94">
        <v>2121</v>
      </c>
      <c r="D35" s="23">
        <v>0</v>
      </c>
      <c r="E35" s="207"/>
      <c r="F35" s="104"/>
      <c r="G35" s="104"/>
      <c r="H35" s="104"/>
      <c r="I35" s="25">
        <v>0.0003</v>
      </c>
      <c r="J35" s="24">
        <v>0.0003</v>
      </c>
    </row>
    <row r="36" spans="1:10" ht="14.25" customHeight="1">
      <c r="A36" s="223" t="s">
        <v>23</v>
      </c>
      <c r="B36" s="224"/>
      <c r="C36" s="229">
        <f>C9+C12+C15+C18+C21+C24+C27+C30+C33</f>
        <v>128630</v>
      </c>
      <c r="D36" s="229">
        <f>D9+D12+D15+D18+D21+D24+D27+D30+D33</f>
        <v>33659.35</v>
      </c>
      <c r="E36" s="200">
        <v>0</v>
      </c>
      <c r="F36" s="128">
        <f>F9+F12+F15+F18+F21+F24+F27+F30+F33</f>
        <v>21401</v>
      </c>
      <c r="G36" s="128">
        <f>G9+G12+G15+G18+G21+G24+G27+G30+G33</f>
        <v>0</v>
      </c>
      <c r="H36" s="128">
        <f>H9+H12+H15+H18+H21+H24+H27+H30+H33</f>
        <v>3322.9599999999996</v>
      </c>
      <c r="I36" s="200">
        <f>H36/F36</f>
        <v>0.15527124900705572</v>
      </c>
      <c r="J36" s="118">
        <f>SUM(D36+H36)/C36</f>
        <v>0.2875092124698748</v>
      </c>
    </row>
    <row r="37" spans="1:10" ht="9" customHeight="1">
      <c r="A37" s="225"/>
      <c r="B37" s="226"/>
      <c r="C37" s="230"/>
      <c r="D37" s="230"/>
      <c r="E37" s="231"/>
      <c r="F37" s="140"/>
      <c r="G37" s="140"/>
      <c r="H37" s="140"/>
      <c r="I37" s="231"/>
      <c r="J37" s="119"/>
    </row>
    <row r="38" spans="1:10" ht="35.25" customHeight="1">
      <c r="A38" s="227"/>
      <c r="B38" s="228"/>
      <c r="C38" s="28">
        <f>C10+C14+C17+C20+C23+C26+C29+C32+C35</f>
        <v>73379</v>
      </c>
      <c r="D38" s="28">
        <f>D10+D14+D17+D20+D23+D26+D29+D32+D35</f>
        <v>2520</v>
      </c>
      <c r="E38" s="201"/>
      <c r="F38" s="141"/>
      <c r="G38" s="141"/>
      <c r="H38" s="141"/>
      <c r="I38" s="201"/>
      <c r="J38" s="120"/>
    </row>
    <row r="39" spans="1:10" ht="15.75" customHeight="1">
      <c r="A39" s="220" t="s">
        <v>4</v>
      </c>
      <c r="B39" s="221"/>
      <c r="C39" s="221"/>
      <c r="D39" s="221"/>
      <c r="E39" s="221"/>
      <c r="F39" s="221"/>
      <c r="G39" s="221"/>
      <c r="H39" s="221"/>
      <c r="I39" s="221"/>
      <c r="J39" s="222"/>
    </row>
    <row r="40" spans="1:10" ht="15" customHeight="1">
      <c r="A40" s="110">
        <v>10</v>
      </c>
      <c r="B40" s="107" t="s">
        <v>24</v>
      </c>
      <c r="C40" s="202">
        <v>20018</v>
      </c>
      <c r="D40" s="103">
        <v>11148</v>
      </c>
      <c r="E40" s="205">
        <v>0.72</v>
      </c>
      <c r="F40" s="103">
        <v>8000</v>
      </c>
      <c r="G40" s="103">
        <v>5000</v>
      </c>
      <c r="H40" s="103">
        <v>0</v>
      </c>
      <c r="I40" s="142">
        <f>H40/F40</f>
        <v>0</v>
      </c>
      <c r="J40" s="144">
        <f>SUM(D40+H40)/C40</f>
        <v>0.5568987910880208</v>
      </c>
    </row>
    <row r="41" spans="1:10" ht="15">
      <c r="A41" s="111"/>
      <c r="B41" s="108"/>
      <c r="C41" s="203"/>
      <c r="D41" s="104"/>
      <c r="E41" s="206"/>
      <c r="F41" s="124">
        <v>10000</v>
      </c>
      <c r="G41" s="124"/>
      <c r="H41" s="124">
        <f>H40</f>
        <v>0</v>
      </c>
      <c r="I41" s="143"/>
      <c r="J41" s="145"/>
    </row>
    <row r="42" spans="1:10" ht="51" customHeight="1">
      <c r="A42" s="112"/>
      <c r="B42" s="109"/>
      <c r="C42" s="94">
        <v>0</v>
      </c>
      <c r="D42" s="23">
        <v>0</v>
      </c>
      <c r="E42" s="207"/>
      <c r="F42" s="104">
        <v>0</v>
      </c>
      <c r="G42" s="104"/>
      <c r="H42" s="104">
        <f>(H40-H41)</f>
        <v>0</v>
      </c>
      <c r="I42" s="25">
        <v>0</v>
      </c>
      <c r="J42" s="26">
        <v>0.74</v>
      </c>
    </row>
    <row r="43" spans="1:10" ht="15" customHeight="1">
      <c r="A43" s="110">
        <v>11</v>
      </c>
      <c r="B43" s="107" t="s">
        <v>35</v>
      </c>
      <c r="C43" s="202">
        <v>21047</v>
      </c>
      <c r="D43" s="202">
        <v>130</v>
      </c>
      <c r="E43" s="205">
        <v>0.0061</v>
      </c>
      <c r="F43" s="103">
        <v>100</v>
      </c>
      <c r="G43" s="103">
        <v>0</v>
      </c>
      <c r="H43" s="103">
        <v>0</v>
      </c>
      <c r="I43" s="142">
        <f>H43/F43</f>
        <v>0</v>
      </c>
      <c r="J43" s="144">
        <v>0.015</v>
      </c>
    </row>
    <row r="44" spans="1:10" ht="15">
      <c r="A44" s="111"/>
      <c r="B44" s="108"/>
      <c r="C44" s="203"/>
      <c r="D44" s="203"/>
      <c r="E44" s="206"/>
      <c r="F44" s="124">
        <v>5000</v>
      </c>
      <c r="G44" s="124"/>
      <c r="H44" s="124"/>
      <c r="I44" s="143"/>
      <c r="J44" s="145"/>
    </row>
    <row r="45" spans="1:10" ht="34.5" customHeight="1">
      <c r="A45" s="112"/>
      <c r="B45" s="109"/>
      <c r="C45" s="94">
        <v>11477</v>
      </c>
      <c r="D45" s="23">
        <v>0</v>
      </c>
      <c r="E45" s="207"/>
      <c r="F45" s="104">
        <v>0</v>
      </c>
      <c r="G45" s="104"/>
      <c r="H45" s="104"/>
      <c r="I45" s="25">
        <v>0</v>
      </c>
      <c r="J45" s="26">
        <v>0.01</v>
      </c>
    </row>
    <row r="46" spans="1:10" ht="15" customHeight="1">
      <c r="A46" s="110">
        <v>12</v>
      </c>
      <c r="B46" s="107" t="s">
        <v>31</v>
      </c>
      <c r="C46" s="213">
        <v>1175</v>
      </c>
      <c r="D46" s="213">
        <v>494</v>
      </c>
      <c r="E46" s="205">
        <v>0.4204</v>
      </c>
      <c r="F46" s="215">
        <v>600</v>
      </c>
      <c r="G46" s="215">
        <v>0</v>
      </c>
      <c r="H46" s="215">
        <v>0</v>
      </c>
      <c r="I46" s="218">
        <f>H46/F46</f>
        <v>0</v>
      </c>
      <c r="J46" s="210">
        <f>SUM(D46+H46)/C46</f>
        <v>0.4204255319148936</v>
      </c>
    </row>
    <row r="47" spans="1:10" ht="15" customHeight="1">
      <c r="A47" s="111"/>
      <c r="B47" s="108"/>
      <c r="C47" s="214"/>
      <c r="D47" s="214"/>
      <c r="E47" s="206"/>
      <c r="F47" s="216">
        <v>600</v>
      </c>
      <c r="G47" s="216"/>
      <c r="H47" s="216">
        <f>H46</f>
        <v>0</v>
      </c>
      <c r="I47" s="219"/>
      <c r="J47" s="211"/>
    </row>
    <row r="48" spans="1:10" ht="66" customHeight="1">
      <c r="A48" s="112"/>
      <c r="B48" s="109"/>
      <c r="C48" s="79">
        <v>0</v>
      </c>
      <c r="D48" s="80">
        <v>0</v>
      </c>
      <c r="E48" s="207"/>
      <c r="F48" s="217">
        <v>0</v>
      </c>
      <c r="G48" s="217"/>
      <c r="H48" s="217">
        <v>0</v>
      </c>
      <c r="I48" s="84"/>
      <c r="J48" s="85">
        <v>0.62</v>
      </c>
    </row>
    <row r="49" spans="1:10" s="2" customFormat="1" ht="15" customHeight="1">
      <c r="A49" s="110">
        <v>13</v>
      </c>
      <c r="B49" s="107" t="s">
        <v>12</v>
      </c>
      <c r="C49" s="202">
        <v>6766</v>
      </c>
      <c r="D49" s="212">
        <v>2</v>
      </c>
      <c r="E49" s="205">
        <v>0.0007</v>
      </c>
      <c r="F49" s="103">
        <v>1500</v>
      </c>
      <c r="G49" s="103">
        <v>1500</v>
      </c>
      <c r="H49" s="103">
        <v>0</v>
      </c>
      <c r="I49" s="142">
        <f>H49/F49</f>
        <v>0</v>
      </c>
      <c r="J49" s="208">
        <f>D49+H49/C49</f>
        <v>2</v>
      </c>
    </row>
    <row r="50" spans="1:10" s="2" customFormat="1" ht="13.5" customHeight="1">
      <c r="A50" s="111"/>
      <c r="B50" s="108"/>
      <c r="C50" s="203"/>
      <c r="D50" s="204"/>
      <c r="E50" s="206"/>
      <c r="F50" s="124">
        <v>2500</v>
      </c>
      <c r="G50" s="124"/>
      <c r="H50" s="124"/>
      <c r="I50" s="143"/>
      <c r="J50" s="209"/>
    </row>
    <row r="51" spans="1:10" s="1" customFormat="1" ht="42.75" customHeight="1">
      <c r="A51" s="112"/>
      <c r="B51" s="109"/>
      <c r="C51" s="27">
        <v>0</v>
      </c>
      <c r="D51" s="23">
        <v>0</v>
      </c>
      <c r="E51" s="207"/>
      <c r="F51" s="104">
        <v>0</v>
      </c>
      <c r="G51" s="104"/>
      <c r="H51" s="104"/>
      <c r="I51" s="36">
        <v>0</v>
      </c>
      <c r="J51" s="26">
        <v>0.04</v>
      </c>
    </row>
    <row r="52" spans="1:10" ht="11.25" customHeight="1">
      <c r="A52" s="110">
        <v>14</v>
      </c>
      <c r="B52" s="107" t="s">
        <v>26</v>
      </c>
      <c r="C52" s="202">
        <v>502</v>
      </c>
      <c r="D52" s="202">
        <v>0</v>
      </c>
      <c r="E52" s="205">
        <v>0</v>
      </c>
      <c r="F52" s="103">
        <v>452</v>
      </c>
      <c r="G52" s="103">
        <v>452</v>
      </c>
      <c r="H52" s="103">
        <v>0</v>
      </c>
      <c r="I52" s="142">
        <f>H52/F52</f>
        <v>0</v>
      </c>
      <c r="J52" s="144">
        <f>SUM(H52+D52)/C52</f>
        <v>0</v>
      </c>
    </row>
    <row r="53" spans="1:10" ht="16.5" customHeight="1">
      <c r="A53" s="111"/>
      <c r="B53" s="108"/>
      <c r="C53" s="203"/>
      <c r="D53" s="204"/>
      <c r="E53" s="206"/>
      <c r="F53" s="124">
        <v>0</v>
      </c>
      <c r="G53" s="124"/>
      <c r="H53" s="124">
        <v>0</v>
      </c>
      <c r="I53" s="143"/>
      <c r="J53" s="145"/>
    </row>
    <row r="54" spans="1:10" ht="72.75" customHeight="1">
      <c r="A54" s="112"/>
      <c r="B54" s="109"/>
      <c r="C54" s="27">
        <v>0</v>
      </c>
      <c r="D54" s="23">
        <v>0</v>
      </c>
      <c r="E54" s="206"/>
      <c r="F54" s="104">
        <v>0</v>
      </c>
      <c r="G54" s="104"/>
      <c r="H54" s="104">
        <v>0</v>
      </c>
      <c r="I54" s="86">
        <v>0</v>
      </c>
      <c r="J54" s="24">
        <v>0.005</v>
      </c>
    </row>
    <row r="55" spans="1:10" ht="15.75" customHeight="1">
      <c r="A55" s="110">
        <v>15</v>
      </c>
      <c r="B55" s="107" t="s">
        <v>27</v>
      </c>
      <c r="C55" s="202">
        <v>954</v>
      </c>
      <c r="D55" s="202">
        <v>28</v>
      </c>
      <c r="E55" s="205">
        <v>0.0293</v>
      </c>
      <c r="F55" s="103">
        <v>500</v>
      </c>
      <c r="G55" s="103">
        <v>500</v>
      </c>
      <c r="H55" s="103">
        <v>0</v>
      </c>
      <c r="I55" s="142">
        <f>H55/F55</f>
        <v>0</v>
      </c>
      <c r="J55" s="144">
        <f>SUM(H55+D55)/C55</f>
        <v>0.029350104821802937</v>
      </c>
    </row>
    <row r="56" spans="1:12" ht="25.5" customHeight="1">
      <c r="A56" s="111"/>
      <c r="B56" s="108"/>
      <c r="C56" s="203"/>
      <c r="D56" s="204"/>
      <c r="E56" s="206"/>
      <c r="F56" s="124">
        <v>0</v>
      </c>
      <c r="G56" s="124"/>
      <c r="H56" s="124">
        <v>0</v>
      </c>
      <c r="I56" s="143"/>
      <c r="J56" s="145"/>
      <c r="L56" s="17"/>
    </row>
    <row r="57" spans="1:10" ht="32.25" customHeight="1">
      <c r="A57" s="112"/>
      <c r="B57" s="109"/>
      <c r="C57" s="27">
        <v>0</v>
      </c>
      <c r="D57" s="23">
        <v>0</v>
      </c>
      <c r="E57" s="206"/>
      <c r="F57" s="104">
        <v>0</v>
      </c>
      <c r="G57" s="104"/>
      <c r="H57" s="104">
        <v>0</v>
      </c>
      <c r="I57" s="86">
        <v>0</v>
      </c>
      <c r="J57" s="50">
        <v>0.15</v>
      </c>
    </row>
    <row r="58" spans="1:10" ht="13.5" customHeight="1">
      <c r="A58" s="110">
        <v>16</v>
      </c>
      <c r="B58" s="107" t="s">
        <v>43</v>
      </c>
      <c r="C58" s="202">
        <v>14187</v>
      </c>
      <c r="D58" s="202">
        <v>0</v>
      </c>
      <c r="E58" s="205">
        <v>0</v>
      </c>
      <c r="F58" s="103">
        <v>3000</v>
      </c>
      <c r="G58" s="103">
        <v>3000</v>
      </c>
      <c r="H58" s="103">
        <v>0</v>
      </c>
      <c r="I58" s="142">
        <f>H58/F58</f>
        <v>0</v>
      </c>
      <c r="J58" s="144">
        <f>SUM(H58+D58)/C58</f>
        <v>0</v>
      </c>
    </row>
    <row r="59" spans="1:10" ht="10.5" customHeight="1">
      <c r="A59" s="111"/>
      <c r="B59" s="108"/>
      <c r="C59" s="203"/>
      <c r="D59" s="204"/>
      <c r="E59" s="206"/>
      <c r="F59" s="124">
        <v>0</v>
      </c>
      <c r="G59" s="124"/>
      <c r="H59" s="124">
        <v>0</v>
      </c>
      <c r="I59" s="143"/>
      <c r="J59" s="145"/>
    </row>
    <row r="60" spans="1:10" ht="45" customHeight="1">
      <c r="A60" s="112"/>
      <c r="B60" s="109"/>
      <c r="C60" s="27">
        <v>10632</v>
      </c>
      <c r="D60" s="23">
        <v>0</v>
      </c>
      <c r="E60" s="206"/>
      <c r="F60" s="104">
        <v>0</v>
      </c>
      <c r="G60" s="104"/>
      <c r="H60" s="104">
        <v>0</v>
      </c>
      <c r="I60" s="86">
        <v>0</v>
      </c>
      <c r="J60" s="24"/>
    </row>
    <row r="61" spans="1:10" s="1" customFormat="1" ht="15" customHeight="1">
      <c r="A61" s="110">
        <v>17</v>
      </c>
      <c r="B61" s="156" t="s">
        <v>64</v>
      </c>
      <c r="C61" s="202">
        <v>852.49</v>
      </c>
      <c r="D61" s="202">
        <v>0</v>
      </c>
      <c r="E61" s="205">
        <v>0</v>
      </c>
      <c r="F61" s="103">
        <v>0</v>
      </c>
      <c r="G61" s="103">
        <v>0</v>
      </c>
      <c r="H61" s="103">
        <v>0</v>
      </c>
      <c r="I61" s="142">
        <v>0</v>
      </c>
      <c r="J61" s="144">
        <v>0</v>
      </c>
    </row>
    <row r="62" spans="1:10" s="1" customFormat="1" ht="15">
      <c r="A62" s="111"/>
      <c r="B62" s="157"/>
      <c r="C62" s="203"/>
      <c r="D62" s="204"/>
      <c r="E62" s="206"/>
      <c r="F62" s="124"/>
      <c r="G62" s="124"/>
      <c r="H62" s="124"/>
      <c r="I62" s="143"/>
      <c r="J62" s="145"/>
    </row>
    <row r="63" spans="1:10" s="1" customFormat="1" ht="75" customHeight="1">
      <c r="A63" s="112"/>
      <c r="B63" s="158"/>
      <c r="C63" s="94">
        <v>852.49</v>
      </c>
      <c r="D63" s="23">
        <v>0</v>
      </c>
      <c r="E63" s="207"/>
      <c r="F63" s="104"/>
      <c r="G63" s="104"/>
      <c r="H63" s="104"/>
      <c r="I63" s="25">
        <v>0</v>
      </c>
      <c r="J63" s="24">
        <v>0</v>
      </c>
    </row>
    <row r="64" spans="1:10" s="1" customFormat="1" ht="11.25" customHeight="1">
      <c r="A64" s="110">
        <v>18</v>
      </c>
      <c r="B64" s="107" t="s">
        <v>58</v>
      </c>
      <c r="C64" s="202">
        <v>2330</v>
      </c>
      <c r="D64" s="202">
        <v>0</v>
      </c>
      <c r="E64" s="205">
        <v>0</v>
      </c>
      <c r="F64" s="103">
        <v>0</v>
      </c>
      <c r="G64" s="103">
        <v>0</v>
      </c>
      <c r="H64" s="103">
        <v>0</v>
      </c>
      <c r="I64" s="142">
        <v>0</v>
      </c>
      <c r="J64" s="144">
        <v>0</v>
      </c>
    </row>
    <row r="65" spans="1:10" s="1" customFormat="1" ht="7.5" customHeight="1">
      <c r="A65" s="111"/>
      <c r="B65" s="108"/>
      <c r="C65" s="203"/>
      <c r="D65" s="204"/>
      <c r="E65" s="206"/>
      <c r="F65" s="124"/>
      <c r="G65" s="124"/>
      <c r="H65" s="124"/>
      <c r="I65" s="143"/>
      <c r="J65" s="145"/>
    </row>
    <row r="66" spans="1:10" ht="45" customHeight="1">
      <c r="A66" s="112"/>
      <c r="B66" s="109"/>
      <c r="C66" s="27">
        <v>2330</v>
      </c>
      <c r="D66" s="23">
        <v>0</v>
      </c>
      <c r="E66" s="206"/>
      <c r="F66" s="104"/>
      <c r="G66" s="104"/>
      <c r="H66" s="104"/>
      <c r="I66" s="86">
        <v>0</v>
      </c>
      <c r="J66" s="24">
        <v>0</v>
      </c>
    </row>
    <row r="67" spans="1:10" ht="6" customHeight="1">
      <c r="A67" s="110">
        <v>19</v>
      </c>
      <c r="B67" s="107" t="s">
        <v>59</v>
      </c>
      <c r="C67" s="202">
        <v>3104</v>
      </c>
      <c r="D67" s="202">
        <v>0</v>
      </c>
      <c r="E67" s="205">
        <v>0</v>
      </c>
      <c r="F67" s="103">
        <v>0</v>
      </c>
      <c r="G67" s="103">
        <v>0</v>
      </c>
      <c r="H67" s="103">
        <v>0</v>
      </c>
      <c r="I67" s="142">
        <v>0</v>
      </c>
      <c r="J67" s="144">
        <v>0</v>
      </c>
    </row>
    <row r="68" spans="1:10" ht="15" customHeight="1">
      <c r="A68" s="111"/>
      <c r="B68" s="108"/>
      <c r="C68" s="203"/>
      <c r="D68" s="204"/>
      <c r="E68" s="206"/>
      <c r="F68" s="124"/>
      <c r="G68" s="124"/>
      <c r="H68" s="124"/>
      <c r="I68" s="143"/>
      <c r="J68" s="145"/>
    </row>
    <row r="69" spans="1:10" ht="58.5" customHeight="1">
      <c r="A69" s="112"/>
      <c r="B69" s="109"/>
      <c r="C69" s="27">
        <v>3104</v>
      </c>
      <c r="D69" s="23">
        <v>0</v>
      </c>
      <c r="E69" s="206"/>
      <c r="F69" s="104"/>
      <c r="G69" s="104"/>
      <c r="H69" s="104"/>
      <c r="I69" s="86">
        <v>0</v>
      </c>
      <c r="J69" s="24">
        <v>0</v>
      </c>
    </row>
    <row r="70" spans="1:11" ht="9.75" customHeight="1">
      <c r="A70" s="110">
        <v>20</v>
      </c>
      <c r="B70" s="107" t="s">
        <v>62</v>
      </c>
      <c r="C70" s="202">
        <v>12382.16</v>
      </c>
      <c r="D70" s="202">
        <v>0</v>
      </c>
      <c r="E70" s="205">
        <v>0</v>
      </c>
      <c r="F70" s="103">
        <v>0</v>
      </c>
      <c r="G70" s="103">
        <v>0</v>
      </c>
      <c r="H70" s="103">
        <v>0</v>
      </c>
      <c r="I70" s="142">
        <v>0</v>
      </c>
      <c r="J70" s="144">
        <v>0</v>
      </c>
      <c r="K70" s="21"/>
    </row>
    <row r="71" spans="1:10" ht="12" customHeight="1">
      <c r="A71" s="111"/>
      <c r="B71" s="108"/>
      <c r="C71" s="203"/>
      <c r="D71" s="204"/>
      <c r="E71" s="206"/>
      <c r="F71" s="124"/>
      <c r="G71" s="124"/>
      <c r="H71" s="124"/>
      <c r="I71" s="143"/>
      <c r="J71" s="145"/>
    </row>
    <row r="72" spans="1:10" ht="87.75" customHeight="1">
      <c r="A72" s="112"/>
      <c r="B72" s="109"/>
      <c r="C72" s="27">
        <v>12382.16</v>
      </c>
      <c r="D72" s="23">
        <v>0</v>
      </c>
      <c r="E72" s="206"/>
      <c r="F72" s="104"/>
      <c r="G72" s="104"/>
      <c r="H72" s="104"/>
      <c r="I72" s="86">
        <v>0</v>
      </c>
      <c r="J72" s="24">
        <v>0</v>
      </c>
    </row>
    <row r="73" spans="1:10" ht="12" customHeight="1">
      <c r="A73" s="110">
        <v>21</v>
      </c>
      <c r="B73" s="107" t="s">
        <v>63</v>
      </c>
      <c r="C73" s="202">
        <v>5372.78</v>
      </c>
      <c r="D73" s="202">
        <v>0</v>
      </c>
      <c r="E73" s="205">
        <v>0</v>
      </c>
      <c r="F73" s="103">
        <v>0</v>
      </c>
      <c r="G73" s="103">
        <v>0</v>
      </c>
      <c r="H73" s="103">
        <v>0</v>
      </c>
      <c r="I73" s="142">
        <v>0</v>
      </c>
      <c r="J73" s="144">
        <v>0</v>
      </c>
    </row>
    <row r="74" spans="1:10" ht="12" customHeight="1">
      <c r="A74" s="111"/>
      <c r="B74" s="108"/>
      <c r="C74" s="203"/>
      <c r="D74" s="204"/>
      <c r="E74" s="206"/>
      <c r="F74" s="124"/>
      <c r="G74" s="124"/>
      <c r="H74" s="124"/>
      <c r="I74" s="143"/>
      <c r="J74" s="145"/>
    </row>
    <row r="75" spans="1:10" ht="91.5" customHeight="1">
      <c r="A75" s="112"/>
      <c r="B75" s="109"/>
      <c r="C75" s="27">
        <v>5372.78</v>
      </c>
      <c r="D75" s="23">
        <v>0</v>
      </c>
      <c r="E75" s="206"/>
      <c r="F75" s="104"/>
      <c r="G75" s="104"/>
      <c r="H75" s="104"/>
      <c r="I75" s="86">
        <v>0</v>
      </c>
      <c r="J75" s="24">
        <v>0</v>
      </c>
    </row>
    <row r="76" spans="1:10" ht="11.25" customHeight="1">
      <c r="A76" s="196" t="s">
        <v>66</v>
      </c>
      <c r="B76" s="196"/>
      <c r="C76" s="197">
        <f>C40+C43+C46+C49+C52+C55+C58+C61+C64+C67+C70+C73</f>
        <v>88690.43</v>
      </c>
      <c r="D76" s="197">
        <f>D40+D43+D46+D49+D52+D55+D58+D61+D64+D67+D70+D73</f>
        <v>11802</v>
      </c>
      <c r="E76" s="199">
        <v>0</v>
      </c>
      <c r="F76" s="128">
        <f>F40+F43+F46+F49+F52+F55+F58+F61+F64+F67+F70+F73</f>
        <v>14152</v>
      </c>
      <c r="G76" s="128">
        <f>G40+G43+G46+G49+G52+G55+G58+G61+G64+G67+G70+G73</f>
        <v>10452</v>
      </c>
      <c r="H76" s="128">
        <f>H40+H43+H46+H49+H52+H55+H58+H61+H64+H67+H70+H73</f>
        <v>0</v>
      </c>
      <c r="I76" s="200">
        <f>SUM(H76/F76)</f>
        <v>0</v>
      </c>
      <c r="J76" s="187">
        <f>SUM(H76+D76)/C76</f>
        <v>0.13306959950470418</v>
      </c>
    </row>
    <row r="77" spans="1:10" ht="7.5" customHeight="1">
      <c r="A77" s="196"/>
      <c r="B77" s="196"/>
      <c r="C77" s="198"/>
      <c r="D77" s="198"/>
      <c r="E77" s="199"/>
      <c r="F77" s="129"/>
      <c r="G77" s="129"/>
      <c r="H77" s="129"/>
      <c r="I77" s="201"/>
      <c r="J77" s="187"/>
    </row>
    <row r="78" spans="1:10" ht="15" customHeight="1">
      <c r="A78" s="196"/>
      <c r="B78" s="196"/>
      <c r="C78" s="28">
        <f>C42+C45+C48+C51+C54+C57+C60+C63+C66+C69+C72+C75</f>
        <v>46150.43</v>
      </c>
      <c r="D78" s="28">
        <f>D42+D45+D48+D51+D54+D57+D60+D63+D66+D69+D72+D75</f>
        <v>0</v>
      </c>
      <c r="E78" s="199"/>
      <c r="F78" s="130"/>
      <c r="G78" s="129"/>
      <c r="H78" s="130"/>
      <c r="I78" s="98"/>
      <c r="J78" s="187"/>
    </row>
    <row r="79" spans="1:10" ht="23.25" customHeight="1">
      <c r="A79" s="188" t="s">
        <v>17</v>
      </c>
      <c r="B79" s="189"/>
      <c r="C79" s="194">
        <f>C36+C76</f>
        <v>217320.43</v>
      </c>
      <c r="D79" s="194">
        <f>D36+D76</f>
        <v>45461.35</v>
      </c>
      <c r="E79" s="139"/>
      <c r="F79" s="128">
        <f>F36+F76</f>
        <v>35553</v>
      </c>
      <c r="G79" s="129"/>
      <c r="H79" s="128">
        <f>H36+H76</f>
        <v>3322.9599999999996</v>
      </c>
      <c r="I79" s="53">
        <f>H79/F79</f>
        <v>0.09346496779456022</v>
      </c>
      <c r="J79" s="187">
        <f>SUM(H79+D79)/C79</f>
        <v>0.22448101174841223</v>
      </c>
    </row>
    <row r="80" spans="1:10" ht="15">
      <c r="A80" s="190"/>
      <c r="B80" s="191"/>
      <c r="C80" s="195"/>
      <c r="D80" s="195"/>
      <c r="E80" s="140"/>
      <c r="F80" s="129"/>
      <c r="G80" s="129"/>
      <c r="H80" s="129"/>
      <c r="I80" s="55"/>
      <c r="J80" s="187"/>
    </row>
    <row r="81" spans="1:10" ht="12.75" customHeight="1">
      <c r="A81" s="192"/>
      <c r="B81" s="193"/>
      <c r="C81" s="29">
        <f>C38+C78</f>
        <v>119529.43</v>
      </c>
      <c r="D81" s="29">
        <f>D38+D78</f>
        <v>2520</v>
      </c>
      <c r="E81" s="141"/>
      <c r="F81" s="130"/>
      <c r="G81" s="130"/>
      <c r="H81" s="130"/>
      <c r="I81" s="54"/>
      <c r="J81" s="187"/>
    </row>
    <row r="82" spans="1:10" ht="17.25" customHeight="1" hidden="1">
      <c r="A82" s="116" t="s">
        <v>20</v>
      </c>
      <c r="B82" s="117"/>
      <c r="C82" s="117"/>
      <c r="D82" s="117"/>
      <c r="E82" s="117"/>
      <c r="F82" s="30"/>
      <c r="G82" s="30"/>
      <c r="H82" s="30"/>
      <c r="I82" s="30"/>
      <c r="J82" s="38"/>
    </row>
    <row r="83" spans="1:10" ht="24" customHeight="1" hidden="1">
      <c r="A83" s="113" t="s">
        <v>2</v>
      </c>
      <c r="B83" s="114"/>
      <c r="C83" s="114"/>
      <c r="D83" s="114"/>
      <c r="E83" s="114"/>
      <c r="F83" s="114"/>
      <c r="G83" s="114"/>
      <c r="H83" s="114"/>
      <c r="I83" s="114"/>
      <c r="J83" s="115"/>
    </row>
    <row r="84" spans="1:10" ht="11.25" customHeight="1" hidden="1">
      <c r="A84" s="110">
        <v>1</v>
      </c>
      <c r="B84" s="107" t="s">
        <v>19</v>
      </c>
      <c r="C84" s="105">
        <v>23500</v>
      </c>
      <c r="D84" s="103">
        <v>6550</v>
      </c>
      <c r="E84" s="125">
        <v>0.4836</v>
      </c>
      <c r="F84" s="103">
        <v>12000</v>
      </c>
      <c r="G84" s="103">
        <v>10334</v>
      </c>
      <c r="H84" s="103">
        <v>3507.04</v>
      </c>
      <c r="I84" s="142">
        <f>H84/F84</f>
        <v>0.2922533333333333</v>
      </c>
      <c r="J84" s="144">
        <f>SUM(H84+D84)/C84</f>
        <v>0.42795914893617026</v>
      </c>
    </row>
    <row r="85" spans="1:10" ht="12" customHeight="1" hidden="1">
      <c r="A85" s="111"/>
      <c r="B85" s="108"/>
      <c r="C85" s="106"/>
      <c r="D85" s="104"/>
      <c r="E85" s="126"/>
      <c r="F85" s="124"/>
      <c r="G85" s="124"/>
      <c r="H85" s="124"/>
      <c r="I85" s="143"/>
      <c r="J85" s="145"/>
    </row>
    <row r="86" spans="1:10" ht="63" customHeight="1" hidden="1">
      <c r="A86" s="112"/>
      <c r="B86" s="109"/>
      <c r="C86" s="22">
        <v>6475</v>
      </c>
      <c r="D86" s="23">
        <v>2930</v>
      </c>
      <c r="E86" s="127"/>
      <c r="F86" s="104"/>
      <c r="G86" s="104"/>
      <c r="H86" s="104"/>
      <c r="I86" s="31">
        <v>0.1413</v>
      </c>
      <c r="J86" s="24">
        <v>0.6149</v>
      </c>
    </row>
    <row r="87" spans="1:10" ht="15" customHeight="1" hidden="1">
      <c r="A87" s="110">
        <v>2</v>
      </c>
      <c r="B87" s="107" t="s">
        <v>18</v>
      </c>
      <c r="C87" s="183">
        <v>24770</v>
      </c>
      <c r="D87" s="103">
        <v>13030</v>
      </c>
      <c r="E87" s="125">
        <v>0.537</v>
      </c>
      <c r="F87" s="103">
        <v>3300</v>
      </c>
      <c r="G87" s="103">
        <v>770</v>
      </c>
      <c r="H87" s="103">
        <v>577.07</v>
      </c>
      <c r="I87" s="142">
        <f>H87/F87</f>
        <v>0.17486969696969698</v>
      </c>
      <c r="J87" s="144">
        <f>SUM(D87+H87)/C87</f>
        <v>0.5493366976180863</v>
      </c>
    </row>
    <row r="88" spans="1:10" ht="15" hidden="1">
      <c r="A88" s="111"/>
      <c r="B88" s="108"/>
      <c r="C88" s="184"/>
      <c r="D88" s="104"/>
      <c r="E88" s="126"/>
      <c r="F88" s="124"/>
      <c r="G88" s="124"/>
      <c r="H88" s="124"/>
      <c r="I88" s="143"/>
      <c r="J88" s="145"/>
    </row>
    <row r="89" spans="1:10" ht="15" hidden="1">
      <c r="A89" s="112"/>
      <c r="B89" s="109"/>
      <c r="C89" s="22">
        <v>11346</v>
      </c>
      <c r="D89" s="23">
        <v>6538</v>
      </c>
      <c r="E89" s="127"/>
      <c r="F89" s="104"/>
      <c r="G89" s="104"/>
      <c r="H89" s="104"/>
      <c r="I89" s="39">
        <v>0</v>
      </c>
      <c r="J89" s="24">
        <v>0.537</v>
      </c>
    </row>
    <row r="90" spans="1:10" ht="12.75" customHeight="1" hidden="1">
      <c r="A90" s="110">
        <v>3</v>
      </c>
      <c r="B90" s="107" t="s">
        <v>36</v>
      </c>
      <c r="C90" s="103">
        <v>9333</v>
      </c>
      <c r="D90" s="103">
        <v>5719</v>
      </c>
      <c r="E90" s="125">
        <v>0.6127</v>
      </c>
      <c r="F90" s="87">
        <v>2800</v>
      </c>
      <c r="G90" s="103">
        <v>600</v>
      </c>
      <c r="H90" s="103">
        <v>271.68</v>
      </c>
      <c r="I90" s="142">
        <f>H90/F90</f>
        <v>0.09702857142857144</v>
      </c>
      <c r="J90" s="144">
        <f>SUM(D90+H90)/C90</f>
        <v>0.641881495767706</v>
      </c>
    </row>
    <row r="91" spans="1:10" ht="13.5" customHeight="1" hidden="1">
      <c r="A91" s="111"/>
      <c r="B91" s="108"/>
      <c r="C91" s="104"/>
      <c r="D91" s="104"/>
      <c r="E91" s="126"/>
      <c r="F91" s="88">
        <v>1070</v>
      </c>
      <c r="G91" s="124"/>
      <c r="H91" s="124"/>
      <c r="I91" s="143"/>
      <c r="J91" s="145"/>
    </row>
    <row r="92" spans="1:10" ht="12" customHeight="1" hidden="1">
      <c r="A92" s="112"/>
      <c r="B92" s="109"/>
      <c r="C92" s="22">
        <v>3405</v>
      </c>
      <c r="D92" s="23">
        <v>2466</v>
      </c>
      <c r="E92" s="127"/>
      <c r="F92" s="89">
        <v>1905</v>
      </c>
      <c r="G92" s="104"/>
      <c r="H92" s="104"/>
      <c r="I92" s="31">
        <v>0.0291</v>
      </c>
      <c r="J92" s="33">
        <v>0.6418</v>
      </c>
    </row>
    <row r="93" spans="1:10" ht="18.75" customHeight="1" hidden="1">
      <c r="A93" s="110">
        <v>4</v>
      </c>
      <c r="B93" s="107" t="s">
        <v>37</v>
      </c>
      <c r="C93" s="183">
        <v>14007</v>
      </c>
      <c r="D93" s="185">
        <v>1244</v>
      </c>
      <c r="E93" s="125">
        <v>0.2178</v>
      </c>
      <c r="F93" s="87">
        <v>8</v>
      </c>
      <c r="G93" s="103">
        <v>0</v>
      </c>
      <c r="H93" s="103">
        <v>0</v>
      </c>
      <c r="I93" s="142">
        <f>H93/F93</f>
        <v>0</v>
      </c>
      <c r="J93" s="144">
        <f>SUM(D93+H93)/C93</f>
        <v>0.08881273648889841</v>
      </c>
    </row>
    <row r="94" spans="1:10" ht="13.5" customHeight="1" hidden="1">
      <c r="A94" s="111"/>
      <c r="B94" s="108"/>
      <c r="C94" s="184"/>
      <c r="D94" s="186"/>
      <c r="E94" s="126"/>
      <c r="F94" s="88">
        <v>7385</v>
      </c>
      <c r="G94" s="124"/>
      <c r="H94" s="124"/>
      <c r="I94" s="143"/>
      <c r="J94" s="145"/>
    </row>
    <row r="95" spans="1:10" ht="33.75" customHeight="1" hidden="1">
      <c r="A95" s="112"/>
      <c r="B95" s="109"/>
      <c r="C95" s="22">
        <v>6099</v>
      </c>
      <c r="D95" s="23">
        <v>1132</v>
      </c>
      <c r="E95" s="127"/>
      <c r="F95" s="89">
        <v>5155</v>
      </c>
      <c r="G95" s="104"/>
      <c r="H95" s="104"/>
      <c r="I95" s="31">
        <v>0.0004</v>
      </c>
      <c r="J95" s="24">
        <v>0.2182</v>
      </c>
    </row>
    <row r="96" spans="1:10" ht="12.75" customHeight="1" hidden="1">
      <c r="A96" s="110">
        <v>5</v>
      </c>
      <c r="B96" s="107" t="s">
        <v>38</v>
      </c>
      <c r="C96" s="103">
        <v>16027</v>
      </c>
      <c r="D96" s="183">
        <v>1591</v>
      </c>
      <c r="E96" s="125">
        <v>0.1798</v>
      </c>
      <c r="F96" s="87">
        <v>1</v>
      </c>
      <c r="G96" s="103">
        <v>0</v>
      </c>
      <c r="H96" s="103">
        <v>0</v>
      </c>
      <c r="I96" s="142">
        <f>H96/F96</f>
        <v>0</v>
      </c>
      <c r="J96" s="125">
        <f>SUM(D96+H96)/C96</f>
        <v>0.0992699819055344</v>
      </c>
    </row>
    <row r="97" spans="1:10" ht="12" customHeight="1" hidden="1">
      <c r="A97" s="111"/>
      <c r="B97" s="108"/>
      <c r="C97" s="104"/>
      <c r="D97" s="184"/>
      <c r="E97" s="126"/>
      <c r="F97" s="88">
        <v>9859</v>
      </c>
      <c r="G97" s="124"/>
      <c r="H97" s="124"/>
      <c r="I97" s="143"/>
      <c r="J97" s="127"/>
    </row>
    <row r="98" spans="1:10" ht="29.25" customHeight="1" hidden="1">
      <c r="A98" s="112"/>
      <c r="B98" s="109"/>
      <c r="C98" s="22">
        <v>5580</v>
      </c>
      <c r="D98" s="23">
        <v>1023</v>
      </c>
      <c r="E98" s="127"/>
      <c r="F98" s="89">
        <v>4878</v>
      </c>
      <c r="G98" s="104"/>
      <c r="H98" s="104"/>
      <c r="I98" s="34">
        <v>0</v>
      </c>
      <c r="J98" s="24">
        <v>0.1798</v>
      </c>
    </row>
    <row r="99" spans="1:10" ht="15" customHeight="1" hidden="1">
      <c r="A99" s="110">
        <v>6</v>
      </c>
      <c r="B99" s="107" t="s">
        <v>13</v>
      </c>
      <c r="C99" s="180">
        <v>11975</v>
      </c>
      <c r="D99" s="180">
        <v>9107</v>
      </c>
      <c r="E99" s="175">
        <v>0.8859</v>
      </c>
      <c r="F99" s="90">
        <v>128</v>
      </c>
      <c r="G99" s="103">
        <v>0</v>
      </c>
      <c r="H99" s="161">
        <v>0</v>
      </c>
      <c r="I99" s="164">
        <f>H99/F99</f>
        <v>0</v>
      </c>
      <c r="J99" s="175">
        <f>SUM(H99+D99)/C99</f>
        <v>0.7605010438413361</v>
      </c>
    </row>
    <row r="100" spans="1:10" ht="15" hidden="1">
      <c r="A100" s="111"/>
      <c r="B100" s="108"/>
      <c r="C100" s="181"/>
      <c r="D100" s="181"/>
      <c r="E100" s="182"/>
      <c r="F100" s="91">
        <v>1535</v>
      </c>
      <c r="G100" s="124"/>
      <c r="H100" s="162"/>
      <c r="I100" s="165"/>
      <c r="J100" s="176"/>
    </row>
    <row r="101" spans="1:10" ht="15" hidden="1">
      <c r="A101" s="112"/>
      <c r="B101" s="109"/>
      <c r="C101" s="43">
        <v>9480</v>
      </c>
      <c r="D101" s="44">
        <v>8133</v>
      </c>
      <c r="E101" s="176"/>
      <c r="F101" s="92">
        <v>8365</v>
      </c>
      <c r="G101" s="104"/>
      <c r="H101" s="163"/>
      <c r="I101" s="45">
        <v>0.0365</v>
      </c>
      <c r="J101" s="46">
        <v>0.9224</v>
      </c>
    </row>
    <row r="102" spans="1:10" ht="15" customHeight="1" hidden="1">
      <c r="A102" s="110">
        <v>7</v>
      </c>
      <c r="B102" s="107" t="s">
        <v>14</v>
      </c>
      <c r="C102" s="180">
        <v>29225</v>
      </c>
      <c r="D102" s="180">
        <v>1557</v>
      </c>
      <c r="E102" s="175">
        <v>0.0685</v>
      </c>
      <c r="F102" s="90">
        <v>21849</v>
      </c>
      <c r="G102" s="103">
        <v>0</v>
      </c>
      <c r="H102" s="161">
        <v>0</v>
      </c>
      <c r="I102" s="164">
        <f>H102/F102</f>
        <v>0</v>
      </c>
      <c r="J102" s="175">
        <f>SUM(D102+H102)/C102</f>
        <v>0.053276304533789565</v>
      </c>
    </row>
    <row r="103" spans="1:10" ht="18" customHeight="1" hidden="1">
      <c r="A103" s="111"/>
      <c r="B103" s="108"/>
      <c r="C103" s="181"/>
      <c r="D103" s="181"/>
      <c r="E103" s="182"/>
      <c r="F103" s="91">
        <v>4521</v>
      </c>
      <c r="G103" s="124"/>
      <c r="H103" s="162"/>
      <c r="I103" s="165"/>
      <c r="J103" s="176"/>
    </row>
    <row r="104" spans="1:10" ht="30.75" customHeight="1" hidden="1">
      <c r="A104" s="112"/>
      <c r="B104" s="109"/>
      <c r="C104" s="43">
        <v>17871</v>
      </c>
      <c r="D104" s="44">
        <v>540</v>
      </c>
      <c r="E104" s="176"/>
      <c r="F104" s="92">
        <v>3666</v>
      </c>
      <c r="G104" s="104"/>
      <c r="H104" s="163"/>
      <c r="I104" s="45">
        <v>0.3541</v>
      </c>
      <c r="J104" s="46">
        <v>0.4226</v>
      </c>
    </row>
    <row r="105" spans="1:10" ht="15" customHeight="1" hidden="1">
      <c r="A105" s="100"/>
      <c r="B105" s="99"/>
      <c r="C105" s="177" t="s">
        <v>47</v>
      </c>
      <c r="D105" s="178"/>
      <c r="E105" s="178"/>
      <c r="F105" s="178"/>
      <c r="G105" s="178"/>
      <c r="H105" s="178"/>
      <c r="I105" s="178"/>
      <c r="J105" s="179"/>
    </row>
    <row r="106" spans="1:10" ht="13.5" customHeight="1" hidden="1">
      <c r="A106" s="110">
        <v>8</v>
      </c>
      <c r="B106" s="107" t="s">
        <v>39</v>
      </c>
      <c r="C106" s="32">
        <v>55627</v>
      </c>
      <c r="D106" s="35">
        <v>2779</v>
      </c>
      <c r="E106" s="125">
        <v>0.353</v>
      </c>
      <c r="F106" s="87">
        <v>41032</v>
      </c>
      <c r="G106" s="103">
        <v>37250</v>
      </c>
      <c r="H106" s="103">
        <v>12704.38</v>
      </c>
      <c r="I106" s="142">
        <f>H106/F106</f>
        <v>0.3096212712029635</v>
      </c>
      <c r="J106" s="125">
        <f>SUM(H106+D106)/C106</f>
        <v>0.27834289104211984</v>
      </c>
    </row>
    <row r="107" spans="1:10" ht="15.75" customHeight="1" hidden="1">
      <c r="A107" s="111"/>
      <c r="B107" s="108"/>
      <c r="C107" s="168">
        <v>33143</v>
      </c>
      <c r="D107" s="170">
        <v>1081</v>
      </c>
      <c r="E107" s="126"/>
      <c r="F107" s="88">
        <v>4599</v>
      </c>
      <c r="G107" s="124"/>
      <c r="H107" s="124"/>
      <c r="I107" s="143"/>
      <c r="J107" s="127"/>
    </row>
    <row r="108" spans="1:10" ht="15" hidden="1">
      <c r="A108" s="112"/>
      <c r="B108" s="109"/>
      <c r="C108" s="169"/>
      <c r="D108" s="171"/>
      <c r="E108" s="127"/>
      <c r="F108" s="89">
        <v>3980</v>
      </c>
      <c r="G108" s="104"/>
      <c r="H108" s="104"/>
      <c r="I108" s="34">
        <v>0.3797</v>
      </c>
      <c r="J108" s="24">
        <v>0.7227</v>
      </c>
    </row>
    <row r="109" spans="1:10" ht="15" customHeight="1" hidden="1">
      <c r="A109" s="110">
        <v>9</v>
      </c>
      <c r="B109" s="107" t="s">
        <v>40</v>
      </c>
      <c r="C109" s="161">
        <v>11667</v>
      </c>
      <c r="D109" s="161">
        <v>9303</v>
      </c>
      <c r="E109" s="172">
        <v>1</v>
      </c>
      <c r="F109" s="90">
        <v>2181</v>
      </c>
      <c r="G109" s="103">
        <v>0</v>
      </c>
      <c r="H109" s="161">
        <v>0</v>
      </c>
      <c r="I109" s="164">
        <f>H109/F109</f>
        <v>0</v>
      </c>
      <c r="J109" s="166">
        <f>SUM(H109+D109)/C109</f>
        <v>0.7973772177937773</v>
      </c>
    </row>
    <row r="110" spans="1:10" ht="17.25" customHeight="1" hidden="1">
      <c r="A110" s="111"/>
      <c r="B110" s="108"/>
      <c r="C110" s="163"/>
      <c r="D110" s="163"/>
      <c r="E110" s="173"/>
      <c r="F110" s="91">
        <v>1336</v>
      </c>
      <c r="G110" s="124"/>
      <c r="H110" s="162"/>
      <c r="I110" s="165"/>
      <c r="J110" s="167"/>
    </row>
    <row r="111" spans="1:10" ht="35.25" customHeight="1" hidden="1">
      <c r="A111" s="112"/>
      <c r="B111" s="109"/>
      <c r="C111" s="43">
        <v>10200</v>
      </c>
      <c r="D111" s="44">
        <v>8180</v>
      </c>
      <c r="E111" s="174"/>
      <c r="F111" s="92">
        <v>10200</v>
      </c>
      <c r="G111" s="104"/>
      <c r="H111" s="163"/>
      <c r="I111" s="47">
        <v>0</v>
      </c>
      <c r="J111" s="48">
        <v>1</v>
      </c>
    </row>
    <row r="112" spans="1:10" ht="14.25" customHeight="1" hidden="1">
      <c r="A112" s="110">
        <v>10</v>
      </c>
      <c r="B112" s="107" t="s">
        <v>49</v>
      </c>
      <c r="C112" s="103">
        <v>7545</v>
      </c>
      <c r="D112" s="159">
        <v>2345</v>
      </c>
      <c r="E112" s="125">
        <v>0.3108</v>
      </c>
      <c r="F112" s="87">
        <v>5123</v>
      </c>
      <c r="G112" s="103">
        <v>863</v>
      </c>
      <c r="H112" s="103">
        <v>15.06</v>
      </c>
      <c r="I112" s="142">
        <f>H112/F112</f>
        <v>0.002939683779035721</v>
      </c>
      <c r="J112" s="144">
        <f>SUM(D112+H112)/C112</f>
        <v>0.3127978793903247</v>
      </c>
    </row>
    <row r="113" spans="1:10" ht="18" customHeight="1" hidden="1">
      <c r="A113" s="111"/>
      <c r="B113" s="108"/>
      <c r="C113" s="104"/>
      <c r="D113" s="160"/>
      <c r="E113" s="126"/>
      <c r="F113" s="88">
        <v>2006</v>
      </c>
      <c r="G113" s="124"/>
      <c r="H113" s="124"/>
      <c r="I113" s="143"/>
      <c r="J113" s="145"/>
    </row>
    <row r="114" spans="1:10" ht="51.75" customHeight="1" hidden="1">
      <c r="A114" s="112"/>
      <c r="B114" s="109"/>
      <c r="C114" s="22">
        <v>4885</v>
      </c>
      <c r="D114" s="23">
        <v>1694</v>
      </c>
      <c r="E114" s="127"/>
      <c r="F114" s="89">
        <v>3165</v>
      </c>
      <c r="G114" s="104"/>
      <c r="H114" s="104"/>
      <c r="I114" s="40">
        <v>0.0024</v>
      </c>
      <c r="J114" s="24">
        <v>0.3132</v>
      </c>
    </row>
    <row r="115" spans="1:10" ht="22.5" customHeight="1" hidden="1">
      <c r="A115" s="110">
        <v>11</v>
      </c>
      <c r="B115" s="107" t="s">
        <v>28</v>
      </c>
      <c r="C115" s="103">
        <v>5300</v>
      </c>
      <c r="D115" s="103">
        <v>2865</v>
      </c>
      <c r="E115" s="125">
        <v>0.9545</v>
      </c>
      <c r="F115" s="87">
        <v>2397</v>
      </c>
      <c r="G115" s="103">
        <v>1684</v>
      </c>
      <c r="H115" s="103">
        <v>644.63</v>
      </c>
      <c r="I115" s="142">
        <f>H115/F115</f>
        <v>0.26893199833124737</v>
      </c>
      <c r="J115" s="144">
        <f>SUM(H115+D115)/C115</f>
        <v>0.6621943396226415</v>
      </c>
    </row>
    <row r="116" spans="1:10" ht="12.75" customHeight="1" hidden="1">
      <c r="A116" s="111"/>
      <c r="B116" s="108"/>
      <c r="C116" s="104"/>
      <c r="D116" s="104"/>
      <c r="E116" s="126"/>
      <c r="F116" s="88">
        <v>0</v>
      </c>
      <c r="G116" s="124"/>
      <c r="H116" s="124"/>
      <c r="I116" s="143"/>
      <c r="J116" s="145"/>
    </row>
    <row r="117" spans="1:10" ht="31.5" customHeight="1" hidden="1">
      <c r="A117" s="112"/>
      <c r="B117" s="109"/>
      <c r="C117" s="22">
        <v>840</v>
      </c>
      <c r="D117" s="23">
        <v>380</v>
      </c>
      <c r="E117" s="127"/>
      <c r="F117" s="89">
        <v>0</v>
      </c>
      <c r="G117" s="104"/>
      <c r="H117" s="104"/>
      <c r="I117" s="34">
        <v>0.0427</v>
      </c>
      <c r="J117" s="24">
        <v>0.9972</v>
      </c>
    </row>
    <row r="118" spans="1:10" ht="17.25" customHeight="1" hidden="1">
      <c r="A118" s="110">
        <v>12</v>
      </c>
      <c r="B118" s="107" t="s">
        <v>29</v>
      </c>
      <c r="C118" s="103">
        <v>25073</v>
      </c>
      <c r="D118" s="159">
        <v>19647</v>
      </c>
      <c r="E118" s="125">
        <v>0.7835</v>
      </c>
      <c r="F118" s="87">
        <v>20873</v>
      </c>
      <c r="G118" s="103">
        <v>0</v>
      </c>
      <c r="H118" s="87">
        <v>0</v>
      </c>
      <c r="I118" s="142">
        <f>H118/F118</f>
        <v>0</v>
      </c>
      <c r="J118" s="144">
        <f>SUM(H118+D118)/C118</f>
        <v>0.7835919116180752</v>
      </c>
    </row>
    <row r="119" spans="1:10" ht="7.5" customHeight="1" hidden="1">
      <c r="A119" s="111"/>
      <c r="B119" s="108"/>
      <c r="C119" s="104"/>
      <c r="D119" s="160"/>
      <c r="E119" s="126"/>
      <c r="F119" s="88">
        <v>0</v>
      </c>
      <c r="G119" s="124"/>
      <c r="H119" s="88">
        <v>0</v>
      </c>
      <c r="I119" s="143"/>
      <c r="J119" s="145"/>
    </row>
    <row r="120" spans="1:10" ht="15.75" customHeight="1" hidden="1">
      <c r="A120" s="112"/>
      <c r="B120" s="109"/>
      <c r="C120" s="22">
        <v>20372</v>
      </c>
      <c r="D120" s="23">
        <v>15453</v>
      </c>
      <c r="E120" s="127"/>
      <c r="F120" s="89">
        <v>0</v>
      </c>
      <c r="G120" s="104"/>
      <c r="H120" s="89">
        <v>0</v>
      </c>
      <c r="I120" s="34">
        <v>0</v>
      </c>
      <c r="J120" s="24">
        <v>0.7835</v>
      </c>
    </row>
    <row r="121" spans="1:10" ht="10.5" customHeight="1" hidden="1">
      <c r="A121" s="110">
        <v>13</v>
      </c>
      <c r="B121" s="107" t="s">
        <v>30</v>
      </c>
      <c r="C121" s="103">
        <v>23300</v>
      </c>
      <c r="D121" s="159">
        <v>822</v>
      </c>
      <c r="E121" s="125">
        <v>0.9</v>
      </c>
      <c r="F121" s="87">
        <v>1740</v>
      </c>
      <c r="G121" s="103">
        <v>0</v>
      </c>
      <c r="H121" s="87">
        <v>0</v>
      </c>
      <c r="I121" s="142">
        <f>H121/F121</f>
        <v>0</v>
      </c>
      <c r="J121" s="144">
        <f>SUM(D121+H121)/C121</f>
        <v>0.035278969957081546</v>
      </c>
    </row>
    <row r="122" spans="1:10" ht="9" customHeight="1" hidden="1">
      <c r="A122" s="111"/>
      <c r="B122" s="108"/>
      <c r="C122" s="104"/>
      <c r="D122" s="160"/>
      <c r="E122" s="126"/>
      <c r="F122" s="88">
        <v>0</v>
      </c>
      <c r="G122" s="124"/>
      <c r="H122" s="88">
        <v>0</v>
      </c>
      <c r="I122" s="143"/>
      <c r="J122" s="145"/>
    </row>
    <row r="123" spans="1:10" ht="24" customHeight="1" hidden="1">
      <c r="A123" s="112"/>
      <c r="B123" s="109"/>
      <c r="C123" s="22">
        <v>18955</v>
      </c>
      <c r="D123" s="23">
        <v>540</v>
      </c>
      <c r="E123" s="127"/>
      <c r="F123" s="89">
        <v>0</v>
      </c>
      <c r="G123" s="104"/>
      <c r="H123" s="89">
        <v>0</v>
      </c>
      <c r="I123" s="34">
        <v>0</v>
      </c>
      <c r="J123" s="24">
        <v>0.9</v>
      </c>
    </row>
    <row r="124" spans="1:10" ht="11.25" customHeight="1" hidden="1">
      <c r="A124" s="110">
        <v>14</v>
      </c>
      <c r="B124" s="156" t="s">
        <v>54</v>
      </c>
      <c r="C124" s="103">
        <v>47783</v>
      </c>
      <c r="D124" s="159">
        <v>0</v>
      </c>
      <c r="E124" s="125">
        <v>0</v>
      </c>
      <c r="F124" s="87">
        <v>0</v>
      </c>
      <c r="G124" s="103">
        <v>0</v>
      </c>
      <c r="H124" s="103">
        <v>0</v>
      </c>
      <c r="I124" s="142">
        <v>0</v>
      </c>
      <c r="J124" s="144">
        <f>D124+H124/C124</f>
        <v>0</v>
      </c>
    </row>
    <row r="125" spans="1:10" ht="8.25" customHeight="1" hidden="1">
      <c r="A125" s="111"/>
      <c r="B125" s="157"/>
      <c r="C125" s="104"/>
      <c r="D125" s="160"/>
      <c r="E125" s="126"/>
      <c r="F125" s="88">
        <v>0</v>
      </c>
      <c r="G125" s="124"/>
      <c r="H125" s="124"/>
      <c r="I125" s="143"/>
      <c r="J125" s="145"/>
    </row>
    <row r="126" spans="1:10" ht="71.25" customHeight="1" hidden="1">
      <c r="A126" s="112"/>
      <c r="B126" s="158"/>
      <c r="C126" s="22">
        <v>33125</v>
      </c>
      <c r="D126" s="23">
        <v>0</v>
      </c>
      <c r="E126" s="127"/>
      <c r="F126" s="89">
        <v>0</v>
      </c>
      <c r="G126" s="104"/>
      <c r="H126" s="104"/>
      <c r="I126" s="34">
        <v>0</v>
      </c>
      <c r="J126" s="24">
        <v>0</v>
      </c>
    </row>
    <row r="127" spans="1:10" ht="7.5" customHeight="1" hidden="1">
      <c r="A127" s="110">
        <v>15</v>
      </c>
      <c r="B127" s="156" t="s">
        <v>55</v>
      </c>
      <c r="C127" s="103">
        <v>41452</v>
      </c>
      <c r="D127" s="159">
        <v>0</v>
      </c>
      <c r="E127" s="125">
        <v>0</v>
      </c>
      <c r="F127" s="103">
        <v>0</v>
      </c>
      <c r="G127" s="103">
        <v>0</v>
      </c>
      <c r="H127" s="103">
        <v>0</v>
      </c>
      <c r="I127" s="142">
        <v>0</v>
      </c>
      <c r="J127" s="144">
        <v>0</v>
      </c>
    </row>
    <row r="128" spans="1:10" ht="7.5" customHeight="1" hidden="1">
      <c r="A128" s="111"/>
      <c r="B128" s="157"/>
      <c r="C128" s="104"/>
      <c r="D128" s="160"/>
      <c r="E128" s="126"/>
      <c r="F128" s="124"/>
      <c r="G128" s="124"/>
      <c r="H128" s="124"/>
      <c r="I128" s="143"/>
      <c r="J128" s="145"/>
    </row>
    <row r="129" spans="1:10" ht="60.75" customHeight="1" hidden="1">
      <c r="A129" s="112"/>
      <c r="B129" s="158"/>
      <c r="C129" s="22">
        <v>28450</v>
      </c>
      <c r="D129" s="23">
        <v>0</v>
      </c>
      <c r="E129" s="127"/>
      <c r="F129" s="104"/>
      <c r="G129" s="104"/>
      <c r="H129" s="104"/>
      <c r="I129" s="34">
        <v>0</v>
      </c>
      <c r="J129" s="24">
        <v>0</v>
      </c>
    </row>
    <row r="130" spans="1:10" ht="7.5" customHeight="1" hidden="1">
      <c r="A130" s="110">
        <v>16</v>
      </c>
      <c r="B130" s="107" t="s">
        <v>56</v>
      </c>
      <c r="C130" s="103">
        <v>38263</v>
      </c>
      <c r="D130" s="159">
        <v>0</v>
      </c>
      <c r="E130" s="125">
        <v>0</v>
      </c>
      <c r="F130" s="103">
        <v>0</v>
      </c>
      <c r="G130" s="103">
        <v>0</v>
      </c>
      <c r="H130" s="103">
        <v>0</v>
      </c>
      <c r="I130" s="142">
        <v>0</v>
      </c>
      <c r="J130" s="144">
        <v>0</v>
      </c>
    </row>
    <row r="131" spans="1:10" ht="9.75" customHeight="1" hidden="1">
      <c r="A131" s="111"/>
      <c r="B131" s="108"/>
      <c r="C131" s="104"/>
      <c r="D131" s="160"/>
      <c r="E131" s="126"/>
      <c r="F131" s="124"/>
      <c r="G131" s="124"/>
      <c r="H131" s="124"/>
      <c r="I131" s="143"/>
      <c r="J131" s="145"/>
    </row>
    <row r="132" spans="1:10" ht="61.5" customHeight="1" hidden="1">
      <c r="A132" s="112"/>
      <c r="B132" s="109"/>
      <c r="C132" s="22">
        <v>24655</v>
      </c>
      <c r="D132" s="23">
        <v>0</v>
      </c>
      <c r="E132" s="127"/>
      <c r="F132" s="104"/>
      <c r="G132" s="104"/>
      <c r="H132" s="104"/>
      <c r="I132" s="34">
        <v>0</v>
      </c>
      <c r="J132" s="24">
        <v>0</v>
      </c>
    </row>
    <row r="133" spans="1:10" ht="11.25" customHeight="1" hidden="1">
      <c r="A133" s="110">
        <v>17</v>
      </c>
      <c r="B133" s="107" t="s">
        <v>57</v>
      </c>
      <c r="C133" s="103">
        <v>29515</v>
      </c>
      <c r="D133" s="159">
        <v>0</v>
      </c>
      <c r="E133" s="125">
        <v>0</v>
      </c>
      <c r="F133" s="103">
        <v>0</v>
      </c>
      <c r="G133" s="103">
        <v>0</v>
      </c>
      <c r="H133" s="103">
        <v>0</v>
      </c>
      <c r="I133" s="142">
        <v>0</v>
      </c>
      <c r="J133" s="144">
        <v>0</v>
      </c>
    </row>
    <row r="134" spans="1:10" ht="13.5" customHeight="1" hidden="1">
      <c r="A134" s="111"/>
      <c r="B134" s="108"/>
      <c r="C134" s="104"/>
      <c r="D134" s="160"/>
      <c r="E134" s="126"/>
      <c r="F134" s="124"/>
      <c r="G134" s="124"/>
      <c r="H134" s="124"/>
      <c r="I134" s="143"/>
      <c r="J134" s="145"/>
    </row>
    <row r="135" spans="1:10" ht="74.25" customHeight="1" hidden="1">
      <c r="A135" s="112"/>
      <c r="B135" s="109"/>
      <c r="C135" s="22">
        <v>18954</v>
      </c>
      <c r="D135" s="23">
        <v>0</v>
      </c>
      <c r="E135" s="127"/>
      <c r="F135" s="104"/>
      <c r="G135" s="104"/>
      <c r="H135" s="104"/>
      <c r="I135" s="34">
        <v>0</v>
      </c>
      <c r="J135" s="24">
        <v>0</v>
      </c>
    </row>
    <row r="136" spans="1:10" ht="8.25" customHeight="1" hidden="1">
      <c r="A136" s="153">
        <v>18</v>
      </c>
      <c r="B136" s="156" t="s">
        <v>65</v>
      </c>
      <c r="C136" s="103">
        <v>32757</v>
      </c>
      <c r="D136" s="159">
        <v>0</v>
      </c>
      <c r="E136" s="125">
        <v>0</v>
      </c>
      <c r="F136" s="103">
        <v>0</v>
      </c>
      <c r="G136" s="103">
        <v>0</v>
      </c>
      <c r="H136" s="103">
        <v>0</v>
      </c>
      <c r="I136" s="142">
        <v>0</v>
      </c>
      <c r="J136" s="144">
        <v>0</v>
      </c>
    </row>
    <row r="137" spans="1:10" ht="9.75" customHeight="1" hidden="1">
      <c r="A137" s="154"/>
      <c r="B137" s="157"/>
      <c r="C137" s="104"/>
      <c r="D137" s="160"/>
      <c r="E137" s="126"/>
      <c r="F137" s="124"/>
      <c r="G137" s="124"/>
      <c r="H137" s="124"/>
      <c r="I137" s="143"/>
      <c r="J137" s="145"/>
    </row>
    <row r="138" spans="1:10" ht="54.75" customHeight="1" hidden="1">
      <c r="A138" s="155"/>
      <c r="B138" s="158"/>
      <c r="C138" s="22">
        <v>29065</v>
      </c>
      <c r="D138" s="23">
        <v>0</v>
      </c>
      <c r="E138" s="127"/>
      <c r="F138" s="104"/>
      <c r="G138" s="104"/>
      <c r="H138" s="104"/>
      <c r="I138" s="34">
        <v>0</v>
      </c>
      <c r="J138" s="24">
        <v>0</v>
      </c>
    </row>
    <row r="139" spans="1:10" ht="9" customHeight="1" hidden="1">
      <c r="A139" s="146" t="s">
        <v>3</v>
      </c>
      <c r="B139" s="147"/>
      <c r="C139" s="137">
        <f>C84+C87+C90+C93+C96+C99+C102+C106+C109+C112+C115+C118+C121+C124+C127+C130+C133+C136</f>
        <v>447119</v>
      </c>
      <c r="D139" s="137">
        <f>D84+D87+D90+D93+D96+D99+D102+D106+D109+D112+D115+D118+D121+D124+D127+D130+D133+D136</f>
        <v>76559</v>
      </c>
      <c r="E139" s="137"/>
      <c r="F139" s="128">
        <f>F84+F87+F90+F93+F96+F99+F102+F106+F109+F112+F115+F118+F121</f>
        <v>113432</v>
      </c>
      <c r="G139" s="128">
        <f>G84+G87+G90+G93+G96+G99+G102+G106+G109+G112+G115+G118+G121</f>
        <v>51501</v>
      </c>
      <c r="H139" s="128">
        <f>H84+H87+H90+H93+H96+H99+H102+H106+H109+H112+H115+H118+H121</f>
        <v>17719.86</v>
      </c>
      <c r="I139" s="118">
        <f>SUM(H139/F139)</f>
        <v>0.15621570632625714</v>
      </c>
      <c r="J139" s="118">
        <f>SUM(D139+H139)/C139</f>
        <v>0.21085854101480814</v>
      </c>
    </row>
    <row r="140" spans="1:10" ht="9" customHeight="1" hidden="1">
      <c r="A140" s="148"/>
      <c r="B140" s="149"/>
      <c r="C140" s="138"/>
      <c r="D140" s="138"/>
      <c r="E140" s="152"/>
      <c r="F140" s="129"/>
      <c r="G140" s="129"/>
      <c r="H140" s="129"/>
      <c r="I140" s="120"/>
      <c r="J140" s="119"/>
    </row>
    <row r="141" spans="1:10" ht="15" hidden="1">
      <c r="A141" s="150"/>
      <c r="B141" s="151"/>
      <c r="C141" s="28">
        <f>C86+C89+C92+C95+C98+C101+C104+C107+C111+C114+C117+C120+C123+C126+C129+C132+C135+C138</f>
        <v>282900</v>
      </c>
      <c r="D141" s="28">
        <f>D86+D89+D92+D95+D98+D101+D104+D107+D111+D114+D117+D120+D123+D126+D129+D132+D135+D138</f>
        <v>50090</v>
      </c>
      <c r="E141" s="138"/>
      <c r="F141" s="130"/>
      <c r="G141" s="130"/>
      <c r="H141" s="130"/>
      <c r="I141" s="93">
        <v>0</v>
      </c>
      <c r="J141" s="120"/>
    </row>
    <row r="142" spans="1:10" ht="11.25" customHeight="1" hidden="1">
      <c r="A142" s="131" t="s">
        <v>15</v>
      </c>
      <c r="B142" s="132"/>
      <c r="C142" s="137">
        <f>C79+C139</f>
        <v>664439.4299999999</v>
      </c>
      <c r="D142" s="137">
        <f>D79+D139</f>
        <v>122020.35</v>
      </c>
      <c r="E142" s="139"/>
      <c r="F142" s="128">
        <f>F79+F139</f>
        <v>148985</v>
      </c>
      <c r="G142" s="128">
        <f>G76+G139</f>
        <v>61953</v>
      </c>
      <c r="H142" s="128">
        <f>H139+H79</f>
        <v>21042.82</v>
      </c>
      <c r="I142" s="118">
        <f>SUM(H142/F142)</f>
        <v>0.1412411987784005</v>
      </c>
      <c r="J142" s="118">
        <f>SUM(D142+H142)/C142</f>
        <v>0.2153140881479596</v>
      </c>
    </row>
    <row r="143" spans="1:10" ht="8.25" customHeight="1" hidden="1">
      <c r="A143" s="133"/>
      <c r="B143" s="134"/>
      <c r="C143" s="138"/>
      <c r="D143" s="138"/>
      <c r="E143" s="140"/>
      <c r="F143" s="129"/>
      <c r="G143" s="129"/>
      <c r="H143" s="129"/>
      <c r="I143" s="119"/>
      <c r="J143" s="121"/>
    </row>
    <row r="144" spans="1:10" ht="26.25" customHeight="1" hidden="1">
      <c r="A144" s="135"/>
      <c r="B144" s="136"/>
      <c r="C144" s="28">
        <f>C81+C141</f>
        <v>402429.43</v>
      </c>
      <c r="D144" s="28">
        <f>D81+D141</f>
        <v>52610</v>
      </c>
      <c r="E144" s="141"/>
      <c r="F144" s="130"/>
      <c r="G144" s="130"/>
      <c r="H144" s="130"/>
      <c r="I144" s="120"/>
      <c r="J144" s="122"/>
    </row>
    <row r="145" spans="1:10" ht="15">
      <c r="A145" s="74"/>
      <c r="B145" s="68"/>
      <c r="C145" s="69"/>
      <c r="D145" s="67"/>
      <c r="E145" s="67"/>
      <c r="F145" s="67"/>
      <c r="G145" s="67"/>
      <c r="H145" s="67"/>
      <c r="I145" s="70"/>
      <c r="J145" s="67"/>
    </row>
    <row r="146" spans="1:10" ht="15.75">
      <c r="A146" s="75"/>
      <c r="B146" s="8"/>
      <c r="C146" s="9"/>
      <c r="D146" s="7"/>
      <c r="E146" s="7"/>
      <c r="F146" s="7"/>
      <c r="G146" s="7"/>
      <c r="H146" s="7"/>
      <c r="I146" s="10"/>
      <c r="J146" s="7"/>
    </row>
    <row r="147" spans="1:10" ht="15.75">
      <c r="A147" s="75"/>
      <c r="B147" s="8"/>
      <c r="C147" s="9"/>
      <c r="D147" s="7"/>
      <c r="E147" s="7"/>
      <c r="F147" s="19"/>
      <c r="G147" s="19"/>
      <c r="I147" s="20"/>
      <c r="J147" s="7"/>
    </row>
    <row r="148" spans="1:10" ht="19.5">
      <c r="A148" s="75"/>
      <c r="B148" s="8"/>
      <c r="C148" s="9"/>
      <c r="D148" s="7"/>
      <c r="E148" s="7"/>
      <c r="F148" s="19"/>
      <c r="G148" s="19"/>
      <c r="I148" s="20"/>
      <c r="J148" s="18"/>
    </row>
    <row r="149" spans="1:10" ht="15.75">
      <c r="A149" s="75"/>
      <c r="B149" s="8"/>
      <c r="C149" s="9"/>
      <c r="D149" s="7"/>
      <c r="E149" s="7"/>
      <c r="F149" s="7"/>
      <c r="G149" s="7"/>
      <c r="H149" s="7"/>
      <c r="I149" s="10"/>
      <c r="J149" s="7"/>
    </row>
    <row r="150" spans="1:10" ht="15.75">
      <c r="A150" s="75"/>
      <c r="B150" s="8"/>
      <c r="C150" s="9"/>
      <c r="D150" s="7"/>
      <c r="E150" s="7"/>
      <c r="F150" s="7"/>
      <c r="G150" s="7"/>
      <c r="H150" s="7"/>
      <c r="I150" s="11"/>
      <c r="J150" s="7"/>
    </row>
    <row r="151" spans="1:9" ht="15.75">
      <c r="A151" s="75"/>
      <c r="B151" s="8"/>
      <c r="C151" s="9"/>
      <c r="D151" s="7"/>
      <c r="E151" s="7"/>
      <c r="F151" s="7"/>
      <c r="G151" s="7"/>
      <c r="H151" s="7"/>
      <c r="I151" s="12"/>
    </row>
    <row r="152" spans="1:9" ht="17.25">
      <c r="A152" s="75"/>
      <c r="B152" s="8"/>
      <c r="C152" s="9"/>
      <c r="D152" s="7"/>
      <c r="E152" s="7"/>
      <c r="F152" s="7"/>
      <c r="G152" s="7"/>
      <c r="H152" s="7"/>
      <c r="I152" s="13"/>
    </row>
    <row r="153" spans="1:10" ht="17.25">
      <c r="A153" s="76"/>
      <c r="B153" s="11"/>
      <c r="C153" s="11"/>
      <c r="D153" s="14"/>
      <c r="E153" s="14"/>
      <c r="F153" s="11"/>
      <c r="G153" s="11"/>
      <c r="H153" s="123"/>
      <c r="I153" s="123"/>
      <c r="J153" s="123"/>
    </row>
    <row r="154" spans="1:10" ht="15.75">
      <c r="A154" s="77"/>
      <c r="B154" s="51"/>
      <c r="C154" s="4"/>
      <c r="D154" s="4"/>
      <c r="E154" s="6"/>
      <c r="F154" s="4"/>
      <c r="G154" s="4"/>
      <c r="H154" s="4"/>
      <c r="I154" s="4"/>
      <c r="J154" s="4"/>
    </row>
    <row r="155" spans="1:10" ht="15.75">
      <c r="A155" s="77"/>
      <c r="B155" s="51"/>
      <c r="C155" s="4"/>
      <c r="D155" s="4"/>
      <c r="E155" s="6"/>
      <c r="F155" s="4"/>
      <c r="G155" s="4"/>
      <c r="H155" s="4"/>
      <c r="I155" s="4"/>
      <c r="J155" s="4"/>
    </row>
    <row r="156" spans="1:10" ht="15.75">
      <c r="A156" s="77"/>
      <c r="B156" s="51"/>
      <c r="C156" s="4"/>
      <c r="D156" s="4"/>
      <c r="E156" s="6"/>
      <c r="F156" s="4"/>
      <c r="G156" s="4"/>
      <c r="H156" s="4"/>
      <c r="I156" s="4"/>
      <c r="J156" s="4"/>
    </row>
    <row r="157" spans="1:10" ht="15.75">
      <c r="A157" s="77"/>
      <c r="B157" s="51"/>
      <c r="C157" s="4"/>
      <c r="D157" s="4"/>
      <c r="E157" s="6"/>
      <c r="F157" s="4"/>
      <c r="G157" s="4"/>
      <c r="H157" s="4"/>
      <c r="I157" s="4"/>
      <c r="J157" s="4"/>
    </row>
    <row r="158" spans="1:10" ht="15.75">
      <c r="A158" s="77"/>
      <c r="B158" s="51"/>
      <c r="C158" s="4"/>
      <c r="D158" s="4"/>
      <c r="E158" s="6"/>
      <c r="F158" s="4"/>
      <c r="G158" s="4"/>
      <c r="H158" s="4"/>
      <c r="I158" s="4"/>
      <c r="J158" s="4"/>
    </row>
    <row r="159" spans="1:10" ht="15.75">
      <c r="A159" s="77"/>
      <c r="B159" s="51"/>
      <c r="C159" s="4"/>
      <c r="D159" s="4"/>
      <c r="E159" s="6"/>
      <c r="F159" s="4"/>
      <c r="G159" s="4"/>
      <c r="H159" s="4"/>
      <c r="I159" s="4"/>
      <c r="J159" s="4"/>
    </row>
    <row r="160" spans="1:10" ht="15.75">
      <c r="A160" s="77"/>
      <c r="B160" s="51"/>
      <c r="C160" s="4"/>
      <c r="D160" s="4"/>
      <c r="E160" s="6"/>
      <c r="F160" s="4"/>
      <c r="G160" s="4"/>
      <c r="H160" s="4"/>
      <c r="I160" s="4"/>
      <c r="J160" s="4"/>
    </row>
    <row r="161" spans="1:10" ht="15.75">
      <c r="A161" s="77"/>
      <c r="B161" s="51"/>
      <c r="C161" s="4"/>
      <c r="D161" s="4"/>
      <c r="E161" s="6"/>
      <c r="F161" s="4"/>
      <c r="G161" s="4"/>
      <c r="H161" s="4"/>
      <c r="I161" s="4"/>
      <c r="J161" s="4"/>
    </row>
    <row r="162" spans="1:10" ht="15.75">
      <c r="A162" s="77"/>
      <c r="B162" s="51"/>
      <c r="C162" s="4"/>
      <c r="D162" s="4"/>
      <c r="E162" s="6"/>
      <c r="F162" s="4"/>
      <c r="G162" s="4"/>
      <c r="H162" s="4"/>
      <c r="I162" s="4"/>
      <c r="J162" s="4"/>
    </row>
    <row r="163" spans="1:10" ht="15.75">
      <c r="A163" s="77"/>
      <c r="B163" s="51"/>
      <c r="C163" s="4"/>
      <c r="D163" s="4"/>
      <c r="E163" s="6"/>
      <c r="F163" s="4"/>
      <c r="G163" s="4"/>
      <c r="H163" s="4"/>
      <c r="I163" s="4"/>
      <c r="J163" s="4"/>
    </row>
    <row r="164" spans="1:10" ht="15.75">
      <c r="A164" s="77"/>
      <c r="B164" s="51"/>
      <c r="C164" s="4"/>
      <c r="D164" s="4"/>
      <c r="E164" s="6"/>
      <c r="F164" s="4"/>
      <c r="G164" s="4"/>
      <c r="H164" s="4"/>
      <c r="I164" s="4"/>
      <c r="J164" s="4"/>
    </row>
    <row r="165" spans="1:10" ht="15.75">
      <c r="A165" s="77"/>
      <c r="B165" s="51"/>
      <c r="C165" s="4"/>
      <c r="D165" s="4"/>
      <c r="E165" s="6"/>
      <c r="F165" s="4"/>
      <c r="G165" s="4"/>
      <c r="H165" s="4"/>
      <c r="I165" s="4"/>
      <c r="J165" s="4"/>
    </row>
    <row r="166" spans="1:10" ht="15.75">
      <c r="A166" s="77"/>
      <c r="B166" s="51"/>
      <c r="C166" s="4"/>
      <c r="D166" s="4"/>
      <c r="E166" s="6"/>
      <c r="F166" s="4"/>
      <c r="G166" s="4"/>
      <c r="H166" s="4"/>
      <c r="I166" s="4"/>
      <c r="J166" s="4"/>
    </row>
    <row r="167" spans="1:10" ht="15.75">
      <c r="A167" s="77"/>
      <c r="B167" s="51"/>
      <c r="C167" s="4"/>
      <c r="D167" s="4"/>
      <c r="E167" s="6"/>
      <c r="F167" s="4"/>
      <c r="G167" s="4"/>
      <c r="H167" s="4"/>
      <c r="I167" s="4"/>
      <c r="J167" s="4"/>
    </row>
    <row r="168" spans="1:10" ht="15.75">
      <c r="A168" s="77"/>
      <c r="B168" s="51"/>
      <c r="C168" s="4"/>
      <c r="D168" s="4"/>
      <c r="E168" s="6"/>
      <c r="F168" s="4"/>
      <c r="G168" s="4"/>
      <c r="H168" s="4"/>
      <c r="I168" s="4"/>
      <c r="J168" s="4"/>
    </row>
    <row r="169" spans="1:10" ht="15.75">
      <c r="A169" s="77"/>
      <c r="B169" s="51"/>
      <c r="C169" s="4"/>
      <c r="D169" s="4"/>
      <c r="E169" s="6"/>
      <c r="F169" s="4"/>
      <c r="G169" s="4"/>
      <c r="H169" s="4"/>
      <c r="I169" s="4"/>
      <c r="J169" s="4"/>
    </row>
    <row r="170" spans="1:10" ht="15.75">
      <c r="A170" s="77"/>
      <c r="B170" s="51"/>
      <c r="C170" s="4"/>
      <c r="D170" s="4"/>
      <c r="E170" s="6"/>
      <c r="F170" s="4"/>
      <c r="G170" s="4"/>
      <c r="H170" s="4"/>
      <c r="I170" s="4"/>
      <c r="J170" s="4"/>
    </row>
    <row r="171" spans="1:10" ht="15.75">
      <c r="A171" s="77"/>
      <c r="B171" s="51"/>
      <c r="C171" s="4"/>
      <c r="D171" s="4"/>
      <c r="E171" s="6"/>
      <c r="F171" s="4"/>
      <c r="G171" s="4"/>
      <c r="H171" s="4"/>
      <c r="I171" s="4"/>
      <c r="J171" s="4"/>
    </row>
    <row r="172" spans="1:10" ht="15.75">
      <c r="A172" s="77"/>
      <c r="B172" s="51"/>
      <c r="C172" s="4"/>
      <c r="D172" s="4"/>
      <c r="E172" s="6"/>
      <c r="F172" s="4"/>
      <c r="G172" s="4"/>
      <c r="H172" s="4"/>
      <c r="I172" s="4"/>
      <c r="J172" s="4"/>
    </row>
    <row r="173" spans="1:10" ht="15.75">
      <c r="A173" s="77"/>
      <c r="B173" s="51"/>
      <c r="C173" s="4"/>
      <c r="D173" s="4"/>
      <c r="E173" s="6"/>
      <c r="F173" s="4"/>
      <c r="G173" s="4"/>
      <c r="H173" s="4"/>
      <c r="I173" s="4"/>
      <c r="J173" s="4"/>
    </row>
    <row r="174" spans="1:10" ht="15.75">
      <c r="A174" s="77"/>
      <c r="B174" s="51"/>
      <c r="C174" s="4"/>
      <c r="D174" s="4"/>
      <c r="E174" s="6"/>
      <c r="F174" s="4"/>
      <c r="G174" s="4"/>
      <c r="H174" s="4"/>
      <c r="I174" s="4"/>
      <c r="J174" s="4"/>
    </row>
    <row r="175" spans="1:10" ht="15.75">
      <c r="A175" s="77"/>
      <c r="B175" s="51"/>
      <c r="C175" s="4"/>
      <c r="D175" s="4"/>
      <c r="E175" s="6"/>
      <c r="F175" s="4"/>
      <c r="G175" s="4"/>
      <c r="H175" s="4"/>
      <c r="I175" s="4"/>
      <c r="J175" s="4"/>
    </row>
    <row r="176" spans="1:10" ht="15.75">
      <c r="A176" s="77"/>
      <c r="B176" s="51"/>
      <c r="C176" s="4"/>
      <c r="D176" s="4"/>
      <c r="E176" s="6"/>
      <c r="F176" s="4"/>
      <c r="G176" s="4"/>
      <c r="H176" s="4"/>
      <c r="I176" s="4"/>
      <c r="J176" s="4"/>
    </row>
    <row r="177" spans="1:10" ht="15.75">
      <c r="A177" s="77"/>
      <c r="B177" s="51"/>
      <c r="C177" s="4"/>
      <c r="D177" s="4"/>
      <c r="E177" s="6"/>
      <c r="F177" s="4"/>
      <c r="G177" s="4"/>
      <c r="H177" s="4"/>
      <c r="I177" s="4"/>
      <c r="J177" s="4"/>
    </row>
    <row r="178" spans="1:10" ht="15.75">
      <c r="A178" s="77"/>
      <c r="B178" s="51"/>
      <c r="C178" s="4"/>
      <c r="D178" s="4"/>
      <c r="E178" s="6"/>
      <c r="F178" s="4"/>
      <c r="G178" s="4"/>
      <c r="H178" s="4"/>
      <c r="I178" s="4"/>
      <c r="J178" s="4"/>
    </row>
    <row r="179" spans="1:10" ht="15.75">
      <c r="A179" s="77"/>
      <c r="B179" s="51"/>
      <c r="C179" s="4"/>
      <c r="D179" s="4"/>
      <c r="E179" s="6"/>
      <c r="F179" s="4"/>
      <c r="G179" s="4"/>
      <c r="H179" s="4"/>
      <c r="I179" s="4"/>
      <c r="J179" s="4"/>
    </row>
    <row r="180" spans="1:10" ht="15.75">
      <c r="A180" s="77"/>
      <c r="B180" s="51"/>
      <c r="C180" s="4"/>
      <c r="D180" s="4"/>
      <c r="E180" s="6"/>
      <c r="F180" s="4"/>
      <c r="G180" s="4"/>
      <c r="H180" s="4"/>
      <c r="I180" s="4"/>
      <c r="J180" s="4"/>
    </row>
    <row r="181" spans="1:10" ht="15.75">
      <c r="A181" s="77"/>
      <c r="B181" s="51"/>
      <c r="C181" s="4"/>
      <c r="D181" s="4"/>
      <c r="E181" s="6"/>
      <c r="F181" s="4"/>
      <c r="G181" s="4"/>
      <c r="H181" s="4"/>
      <c r="I181" s="4"/>
      <c r="J181" s="4"/>
    </row>
    <row r="182" spans="1:10" ht="15.75">
      <c r="A182" s="77"/>
      <c r="B182" s="51"/>
      <c r="C182" s="4"/>
      <c r="D182" s="4"/>
      <c r="E182" s="6"/>
      <c r="F182" s="4"/>
      <c r="G182" s="4"/>
      <c r="H182" s="4"/>
      <c r="I182" s="4"/>
      <c r="J182" s="4"/>
    </row>
    <row r="183" spans="1:10" ht="15.75">
      <c r="A183" s="77"/>
      <c r="B183" s="51"/>
      <c r="C183" s="4"/>
      <c r="D183" s="4"/>
      <c r="E183" s="6"/>
      <c r="F183" s="4"/>
      <c r="G183" s="4"/>
      <c r="H183" s="4"/>
      <c r="I183" s="4"/>
      <c r="J183" s="4"/>
    </row>
    <row r="184" spans="1:10" ht="15.75">
      <c r="A184" s="77"/>
      <c r="B184" s="51"/>
      <c r="C184" s="4"/>
      <c r="D184" s="4"/>
      <c r="E184" s="6"/>
      <c r="F184" s="4"/>
      <c r="G184" s="4"/>
      <c r="H184" s="4"/>
      <c r="I184" s="4"/>
      <c r="J184" s="4"/>
    </row>
    <row r="185" spans="1:10" ht="15.75">
      <c r="A185" s="77"/>
      <c r="B185" s="51"/>
      <c r="C185" s="4"/>
      <c r="D185" s="4"/>
      <c r="E185" s="6"/>
      <c r="F185" s="4"/>
      <c r="G185" s="4"/>
      <c r="H185" s="4"/>
      <c r="I185" s="4"/>
      <c r="J185" s="4"/>
    </row>
    <row r="186" spans="1:10" ht="15.75">
      <c r="A186" s="77"/>
      <c r="B186" s="51"/>
      <c r="C186" s="4"/>
      <c r="D186" s="4"/>
      <c r="E186" s="6"/>
      <c r="F186" s="4"/>
      <c r="G186" s="4"/>
      <c r="H186" s="4"/>
      <c r="I186" s="4"/>
      <c r="J186" s="4"/>
    </row>
    <row r="187" spans="1:10" ht="15.75">
      <c r="A187" s="77"/>
      <c r="B187" s="51"/>
      <c r="C187" s="4"/>
      <c r="D187" s="4"/>
      <c r="E187" s="6"/>
      <c r="F187" s="4"/>
      <c r="G187" s="4"/>
      <c r="H187" s="4"/>
      <c r="I187" s="4"/>
      <c r="J187" s="4"/>
    </row>
    <row r="188" spans="1:10" ht="15.75">
      <c r="A188" s="77"/>
      <c r="B188" s="51"/>
      <c r="C188" s="4"/>
      <c r="D188" s="4"/>
      <c r="E188" s="6"/>
      <c r="F188" s="4"/>
      <c r="G188" s="4"/>
      <c r="H188" s="4"/>
      <c r="I188" s="4"/>
      <c r="J188" s="4"/>
    </row>
    <row r="189" spans="1:10" ht="15.75">
      <c r="A189" s="77"/>
      <c r="B189" s="51"/>
      <c r="C189" s="4"/>
      <c r="D189" s="4"/>
      <c r="E189" s="6"/>
      <c r="F189" s="4"/>
      <c r="G189" s="4"/>
      <c r="H189" s="4"/>
      <c r="I189" s="4"/>
      <c r="J189" s="4"/>
    </row>
    <row r="190" spans="1:10" ht="15.75">
      <c r="A190" s="77"/>
      <c r="B190" s="51"/>
      <c r="C190" s="4"/>
      <c r="D190" s="4"/>
      <c r="E190" s="6"/>
      <c r="F190" s="4"/>
      <c r="G190" s="4"/>
      <c r="H190" s="4"/>
      <c r="I190" s="4"/>
      <c r="J190" s="4"/>
    </row>
    <row r="191" spans="1:10" ht="15.75">
      <c r="A191" s="77"/>
      <c r="B191" s="51"/>
      <c r="C191" s="4"/>
      <c r="D191" s="4"/>
      <c r="E191" s="6"/>
      <c r="F191" s="4"/>
      <c r="G191" s="4"/>
      <c r="H191" s="4"/>
      <c r="I191" s="4"/>
      <c r="J191" s="4"/>
    </row>
    <row r="192" spans="1:10" ht="15.75">
      <c r="A192" s="77"/>
      <c r="B192" s="51"/>
      <c r="C192" s="4"/>
      <c r="D192" s="4"/>
      <c r="E192" s="6"/>
      <c r="F192" s="4"/>
      <c r="G192" s="4"/>
      <c r="H192" s="4"/>
      <c r="I192" s="4"/>
      <c r="J192" s="4"/>
    </row>
    <row r="193" spans="1:10" ht="15.75">
      <c r="A193" s="77"/>
      <c r="B193" s="51"/>
      <c r="C193" s="4"/>
      <c r="D193" s="4"/>
      <c r="E193" s="6"/>
      <c r="F193" s="4"/>
      <c r="G193" s="4"/>
      <c r="H193" s="4"/>
      <c r="I193" s="4"/>
      <c r="J193" s="4"/>
    </row>
    <row r="194" spans="1:10" ht="15.75">
      <c r="A194" s="77"/>
      <c r="B194" s="51"/>
      <c r="C194" s="4"/>
      <c r="D194" s="4"/>
      <c r="E194" s="6"/>
      <c r="F194" s="4"/>
      <c r="G194" s="4"/>
      <c r="H194" s="4"/>
      <c r="I194" s="4"/>
      <c r="J194" s="4"/>
    </row>
    <row r="195" spans="1:10" ht="15.75">
      <c r="A195" s="77"/>
      <c r="B195" s="51"/>
      <c r="C195" s="4"/>
      <c r="D195" s="4"/>
      <c r="E195" s="6"/>
      <c r="F195" s="4"/>
      <c r="G195" s="4"/>
      <c r="H195" s="4"/>
      <c r="I195" s="4"/>
      <c r="J195" s="4"/>
    </row>
    <row r="196" spans="1:10" ht="15.75">
      <c r="A196" s="77"/>
      <c r="B196" s="51"/>
      <c r="C196" s="4"/>
      <c r="D196" s="4"/>
      <c r="E196" s="6"/>
      <c r="F196" s="4"/>
      <c r="G196" s="4"/>
      <c r="H196" s="4"/>
      <c r="I196" s="4"/>
      <c r="J196" s="4"/>
    </row>
    <row r="197" spans="1:10" ht="15.75">
      <c r="A197" s="77"/>
      <c r="B197" s="51"/>
      <c r="C197" s="4"/>
      <c r="D197" s="4"/>
      <c r="E197" s="6"/>
      <c r="F197" s="4"/>
      <c r="G197" s="4"/>
      <c r="H197" s="4"/>
      <c r="I197" s="4"/>
      <c r="J197" s="4"/>
    </row>
    <row r="198" spans="1:10" ht="15.75">
      <c r="A198" s="77"/>
      <c r="B198" s="51"/>
      <c r="C198" s="4"/>
      <c r="D198" s="4"/>
      <c r="E198" s="6"/>
      <c r="F198" s="4"/>
      <c r="G198" s="4"/>
      <c r="H198" s="4"/>
      <c r="I198" s="4"/>
      <c r="J198" s="4"/>
    </row>
    <row r="199" spans="1:10" ht="15.75">
      <c r="A199" s="77"/>
      <c r="B199" s="51"/>
      <c r="C199" s="4"/>
      <c r="D199" s="4"/>
      <c r="E199" s="6"/>
      <c r="F199" s="4"/>
      <c r="G199" s="4"/>
      <c r="H199" s="4"/>
      <c r="I199" s="4"/>
      <c r="J199" s="4"/>
    </row>
    <row r="200" spans="1:10" ht="15.75">
      <c r="A200" s="77"/>
      <c r="B200" s="51"/>
      <c r="C200" s="4"/>
      <c r="D200" s="4"/>
      <c r="E200" s="6"/>
      <c r="F200" s="4"/>
      <c r="G200" s="4"/>
      <c r="H200" s="4"/>
      <c r="I200" s="4"/>
      <c r="J200" s="4"/>
    </row>
    <row r="201" spans="1:10" ht="15.75">
      <c r="A201" s="77"/>
      <c r="B201" s="51"/>
      <c r="C201" s="4"/>
      <c r="D201" s="4"/>
      <c r="E201" s="6"/>
      <c r="F201" s="4"/>
      <c r="G201" s="4"/>
      <c r="H201" s="4"/>
      <c r="I201" s="4"/>
      <c r="J201" s="4"/>
    </row>
    <row r="202" spans="1:10" ht="15.75">
      <c r="A202" s="77"/>
      <c r="B202" s="51"/>
      <c r="C202" s="4"/>
      <c r="D202" s="4"/>
      <c r="E202" s="6"/>
      <c r="F202" s="4"/>
      <c r="G202" s="4"/>
      <c r="H202" s="4"/>
      <c r="I202" s="4"/>
      <c r="J202" s="4"/>
    </row>
    <row r="203" spans="1:10" ht="15.75">
      <c r="A203" s="77"/>
      <c r="B203" s="51"/>
      <c r="C203" s="4"/>
      <c r="D203" s="4"/>
      <c r="E203" s="6"/>
      <c r="F203" s="4"/>
      <c r="G203" s="4"/>
      <c r="H203" s="4"/>
      <c r="I203" s="4"/>
      <c r="J203" s="4"/>
    </row>
    <row r="204" spans="1:10" ht="15.75">
      <c r="A204" s="77"/>
      <c r="B204" s="51"/>
      <c r="C204" s="4"/>
      <c r="D204" s="4"/>
      <c r="E204" s="6"/>
      <c r="F204" s="4"/>
      <c r="G204" s="4"/>
      <c r="H204" s="4"/>
      <c r="I204" s="4"/>
      <c r="J204" s="4"/>
    </row>
    <row r="205" spans="1:10" ht="15.75">
      <c r="A205" s="77"/>
      <c r="B205" s="51"/>
      <c r="C205" s="4"/>
      <c r="D205" s="4"/>
      <c r="E205" s="6"/>
      <c r="F205" s="4"/>
      <c r="G205" s="4"/>
      <c r="H205" s="4"/>
      <c r="I205" s="4"/>
      <c r="J205" s="4"/>
    </row>
    <row r="206" spans="1:10" ht="15.75">
      <c r="A206" s="77"/>
      <c r="B206" s="51"/>
      <c r="C206" s="4"/>
      <c r="D206" s="4"/>
      <c r="E206" s="6"/>
      <c r="F206" s="4"/>
      <c r="G206" s="4"/>
      <c r="H206" s="4"/>
      <c r="I206" s="4"/>
      <c r="J206" s="4"/>
    </row>
    <row r="207" spans="1:10" ht="15.75">
      <c r="A207" s="77"/>
      <c r="B207" s="51"/>
      <c r="C207" s="4"/>
      <c r="D207" s="4"/>
      <c r="E207" s="6"/>
      <c r="F207" s="4"/>
      <c r="G207" s="4"/>
      <c r="H207" s="4"/>
      <c r="I207" s="4"/>
      <c r="J207" s="4"/>
    </row>
    <row r="208" spans="1:10" ht="15.75">
      <c r="A208" s="77"/>
      <c r="B208" s="51"/>
      <c r="C208" s="4"/>
      <c r="D208" s="4"/>
      <c r="E208" s="6"/>
      <c r="F208" s="4"/>
      <c r="G208" s="4"/>
      <c r="H208" s="4"/>
      <c r="I208" s="4"/>
      <c r="J208" s="4"/>
    </row>
    <row r="209" spans="1:10" ht="15.75">
      <c r="A209" s="77"/>
      <c r="B209" s="51"/>
      <c r="C209" s="4"/>
      <c r="D209" s="4"/>
      <c r="E209" s="6"/>
      <c r="F209" s="4"/>
      <c r="G209" s="4"/>
      <c r="H209" s="4"/>
      <c r="I209" s="4"/>
      <c r="J209" s="4"/>
    </row>
    <row r="210" spans="1:10" ht="15.75">
      <c r="A210" s="77"/>
      <c r="B210" s="51"/>
      <c r="C210" s="4"/>
      <c r="D210" s="4"/>
      <c r="E210" s="6"/>
      <c r="F210" s="4"/>
      <c r="G210" s="4"/>
      <c r="H210" s="4"/>
      <c r="I210" s="4"/>
      <c r="J210" s="4"/>
    </row>
    <row r="211" spans="1:10" ht="15.75">
      <c r="A211" s="77"/>
      <c r="B211" s="51"/>
      <c r="C211" s="4"/>
      <c r="D211" s="4"/>
      <c r="E211" s="6"/>
      <c r="F211" s="4"/>
      <c r="G211" s="4"/>
      <c r="H211" s="4"/>
      <c r="I211" s="4"/>
      <c r="J211" s="4"/>
    </row>
    <row r="212" spans="1:10" ht="15.75">
      <c r="A212" s="77"/>
      <c r="B212" s="51"/>
      <c r="C212" s="4"/>
      <c r="D212" s="4"/>
      <c r="E212" s="6"/>
      <c r="F212" s="4"/>
      <c r="G212" s="4"/>
      <c r="H212" s="4"/>
      <c r="I212" s="4"/>
      <c r="J212" s="4"/>
    </row>
    <row r="213" spans="1:10" ht="15.75">
      <c r="A213" s="77"/>
      <c r="B213" s="51"/>
      <c r="C213" s="4"/>
      <c r="D213" s="4"/>
      <c r="E213" s="6"/>
      <c r="F213" s="4"/>
      <c r="G213" s="4"/>
      <c r="H213" s="4"/>
      <c r="I213" s="4"/>
      <c r="J213" s="4"/>
    </row>
    <row r="214" spans="1:10" ht="15.75">
      <c r="A214" s="77"/>
      <c r="B214" s="51"/>
      <c r="C214" s="4"/>
      <c r="D214" s="4"/>
      <c r="E214" s="6"/>
      <c r="F214" s="4"/>
      <c r="G214" s="4"/>
      <c r="H214" s="4"/>
      <c r="I214" s="4"/>
      <c r="J214" s="4"/>
    </row>
    <row r="215" spans="1:10" ht="15.75">
      <c r="A215" s="77"/>
      <c r="B215" s="51"/>
      <c r="C215" s="4"/>
      <c r="D215" s="4"/>
      <c r="E215" s="6"/>
      <c r="F215" s="4"/>
      <c r="G215" s="4"/>
      <c r="H215" s="4"/>
      <c r="I215" s="4"/>
      <c r="J215" s="4"/>
    </row>
    <row r="216" spans="1:10" ht="15.75">
      <c r="A216" s="77"/>
      <c r="B216" s="51"/>
      <c r="C216" s="4"/>
      <c r="D216" s="4"/>
      <c r="E216" s="6"/>
      <c r="F216" s="4"/>
      <c r="G216" s="4"/>
      <c r="H216" s="4"/>
      <c r="I216" s="4"/>
      <c r="J216" s="4"/>
    </row>
  </sheetData>
  <sheetProtection/>
  <mergeCells count="435">
    <mergeCell ref="A1:D1"/>
    <mergeCell ref="A2:A5"/>
    <mergeCell ref="B2:B5"/>
    <mergeCell ref="D2:E2"/>
    <mergeCell ref="J2:J3"/>
    <mergeCell ref="E3:E5"/>
    <mergeCell ref="F3:F5"/>
    <mergeCell ref="G3:G5"/>
    <mergeCell ref="H3:H5"/>
    <mergeCell ref="C4:C5"/>
    <mergeCell ref="D4:D5"/>
    <mergeCell ref="I4:I5"/>
    <mergeCell ref="A7:J7"/>
    <mergeCell ref="A8:J8"/>
    <mergeCell ref="A9:A11"/>
    <mergeCell ref="B9:B11"/>
    <mergeCell ref="F9:F11"/>
    <mergeCell ref="G9:G11"/>
    <mergeCell ref="H9:H11"/>
    <mergeCell ref="I9:I10"/>
    <mergeCell ref="J9:J10"/>
    <mergeCell ref="A12:A14"/>
    <mergeCell ref="B12:B14"/>
    <mergeCell ref="C12:C13"/>
    <mergeCell ref="D12:D13"/>
    <mergeCell ref="E12:E14"/>
    <mergeCell ref="F12:F14"/>
    <mergeCell ref="G12:G14"/>
    <mergeCell ref="H12:H14"/>
    <mergeCell ref="I12:I13"/>
    <mergeCell ref="J12:J13"/>
    <mergeCell ref="A15:A17"/>
    <mergeCell ref="B15:B17"/>
    <mergeCell ref="C15:C16"/>
    <mergeCell ref="D15:D16"/>
    <mergeCell ref="E15:E17"/>
    <mergeCell ref="F15:F17"/>
    <mergeCell ref="G15:G17"/>
    <mergeCell ref="H15:H17"/>
    <mergeCell ref="I15:I16"/>
    <mergeCell ref="J15:J16"/>
    <mergeCell ref="A18:A20"/>
    <mergeCell ref="B18:B20"/>
    <mergeCell ref="C18:C19"/>
    <mergeCell ref="D18:D19"/>
    <mergeCell ref="E18:E20"/>
    <mergeCell ref="F18:F20"/>
    <mergeCell ref="G18:G20"/>
    <mergeCell ref="H18:H20"/>
    <mergeCell ref="I18:I19"/>
    <mergeCell ref="J18:J19"/>
    <mergeCell ref="A21:A23"/>
    <mergeCell ref="B21:B23"/>
    <mergeCell ref="C21:C22"/>
    <mergeCell ref="D21:D22"/>
    <mergeCell ref="E21:E23"/>
    <mergeCell ref="F21:F23"/>
    <mergeCell ref="G21:G23"/>
    <mergeCell ref="H21:H23"/>
    <mergeCell ref="I21:I22"/>
    <mergeCell ref="J21:J22"/>
    <mergeCell ref="A24:A26"/>
    <mergeCell ref="B24:B26"/>
    <mergeCell ref="C24:C25"/>
    <mergeCell ref="D24:D25"/>
    <mergeCell ref="E24:E26"/>
    <mergeCell ref="F24:F26"/>
    <mergeCell ref="G24:G26"/>
    <mergeCell ref="H24:H26"/>
    <mergeCell ref="I24:I25"/>
    <mergeCell ref="J24:J25"/>
    <mergeCell ref="A27:A29"/>
    <mergeCell ref="B27:B29"/>
    <mergeCell ref="C27:C28"/>
    <mergeCell ref="D27:D28"/>
    <mergeCell ref="E27:E29"/>
    <mergeCell ref="F27:F29"/>
    <mergeCell ref="G27:G29"/>
    <mergeCell ref="H27:H29"/>
    <mergeCell ref="I27:I28"/>
    <mergeCell ref="J27:J28"/>
    <mergeCell ref="A30:A32"/>
    <mergeCell ref="B30:B32"/>
    <mergeCell ref="C30:C31"/>
    <mergeCell ref="D30:D31"/>
    <mergeCell ref="E30:E32"/>
    <mergeCell ref="F30:F32"/>
    <mergeCell ref="G30:G32"/>
    <mergeCell ref="H30:H32"/>
    <mergeCell ref="I30:I31"/>
    <mergeCell ref="J30:J31"/>
    <mergeCell ref="A33:A35"/>
    <mergeCell ref="B33:B35"/>
    <mergeCell ref="C33:C34"/>
    <mergeCell ref="D33:D34"/>
    <mergeCell ref="E33:E35"/>
    <mergeCell ref="F33:F35"/>
    <mergeCell ref="G33:G35"/>
    <mergeCell ref="H33:H35"/>
    <mergeCell ref="I33:I34"/>
    <mergeCell ref="J33:J34"/>
    <mergeCell ref="A36:B38"/>
    <mergeCell ref="C36:C37"/>
    <mergeCell ref="D36:D37"/>
    <mergeCell ref="E36:E38"/>
    <mergeCell ref="F36:F38"/>
    <mergeCell ref="G36:G38"/>
    <mergeCell ref="H36:H38"/>
    <mergeCell ref="I36:I38"/>
    <mergeCell ref="J36:J38"/>
    <mergeCell ref="A39:J39"/>
    <mergeCell ref="A40:A42"/>
    <mergeCell ref="B40:B42"/>
    <mergeCell ref="C40:C41"/>
    <mergeCell ref="D40:D41"/>
    <mergeCell ref="E40:E42"/>
    <mergeCell ref="F40:F42"/>
    <mergeCell ref="G40:G42"/>
    <mergeCell ref="H40:H42"/>
    <mergeCell ref="I40:I41"/>
    <mergeCell ref="J40:J41"/>
    <mergeCell ref="A43:A45"/>
    <mergeCell ref="B43:B45"/>
    <mergeCell ref="C43:C44"/>
    <mergeCell ref="D43:D44"/>
    <mergeCell ref="E43:E45"/>
    <mergeCell ref="F43:F45"/>
    <mergeCell ref="G43:G45"/>
    <mergeCell ref="H43:H45"/>
    <mergeCell ref="I43:I44"/>
    <mergeCell ref="J43:J44"/>
    <mergeCell ref="A46:A48"/>
    <mergeCell ref="B46:B48"/>
    <mergeCell ref="C46:C47"/>
    <mergeCell ref="D46:D47"/>
    <mergeCell ref="E46:E48"/>
    <mergeCell ref="F46:F48"/>
    <mergeCell ref="G46:G48"/>
    <mergeCell ref="H46:H48"/>
    <mergeCell ref="I46:I47"/>
    <mergeCell ref="J46:J47"/>
    <mergeCell ref="A49:A51"/>
    <mergeCell ref="B49:B51"/>
    <mergeCell ref="C49:C50"/>
    <mergeCell ref="D49:D50"/>
    <mergeCell ref="E49:E51"/>
    <mergeCell ref="F49:F51"/>
    <mergeCell ref="G49:G51"/>
    <mergeCell ref="H49:H51"/>
    <mergeCell ref="I49:I50"/>
    <mergeCell ref="J49:J50"/>
    <mergeCell ref="A52:A54"/>
    <mergeCell ref="B52:B54"/>
    <mergeCell ref="C52:C53"/>
    <mergeCell ref="D52:D53"/>
    <mergeCell ref="E52:E54"/>
    <mergeCell ref="F52:F54"/>
    <mergeCell ref="G52:G54"/>
    <mergeCell ref="H52:H54"/>
    <mergeCell ref="I52:I53"/>
    <mergeCell ref="J52:J53"/>
    <mergeCell ref="A55:A57"/>
    <mergeCell ref="B55:B57"/>
    <mergeCell ref="C55:C56"/>
    <mergeCell ref="D55:D56"/>
    <mergeCell ref="E55:E57"/>
    <mergeCell ref="F55:F57"/>
    <mergeCell ref="G55:G57"/>
    <mergeCell ref="H55:H57"/>
    <mergeCell ref="I55:I56"/>
    <mergeCell ref="J55:J56"/>
    <mergeCell ref="A58:A60"/>
    <mergeCell ref="B58:B60"/>
    <mergeCell ref="C58:C59"/>
    <mergeCell ref="D58:D59"/>
    <mergeCell ref="E58:E60"/>
    <mergeCell ref="F58:F60"/>
    <mergeCell ref="G58:G60"/>
    <mergeCell ref="H58:H60"/>
    <mergeCell ref="I58:I59"/>
    <mergeCell ref="J58:J59"/>
    <mergeCell ref="A61:A63"/>
    <mergeCell ref="B61:B63"/>
    <mergeCell ref="C61:C62"/>
    <mergeCell ref="D61:D62"/>
    <mergeCell ref="E61:E63"/>
    <mergeCell ref="F61:F63"/>
    <mergeCell ref="G61:G63"/>
    <mergeCell ref="H61:H63"/>
    <mergeCell ref="I61:I62"/>
    <mergeCell ref="J61:J62"/>
    <mergeCell ref="A64:A66"/>
    <mergeCell ref="B64:B66"/>
    <mergeCell ref="C64:C65"/>
    <mergeCell ref="D64:D65"/>
    <mergeCell ref="E64:E66"/>
    <mergeCell ref="F64:F66"/>
    <mergeCell ref="G64:G66"/>
    <mergeCell ref="H64:H66"/>
    <mergeCell ref="I64:I65"/>
    <mergeCell ref="J64:J65"/>
    <mergeCell ref="A67:A69"/>
    <mergeCell ref="B67:B69"/>
    <mergeCell ref="C67:C68"/>
    <mergeCell ref="D67:D68"/>
    <mergeCell ref="E67:E69"/>
    <mergeCell ref="F67:F69"/>
    <mergeCell ref="G67:G69"/>
    <mergeCell ref="H67:H69"/>
    <mergeCell ref="I67:I68"/>
    <mergeCell ref="J67:J68"/>
    <mergeCell ref="A70:A72"/>
    <mergeCell ref="B70:B72"/>
    <mergeCell ref="C70:C71"/>
    <mergeCell ref="D70:D71"/>
    <mergeCell ref="E70:E72"/>
    <mergeCell ref="F70:F72"/>
    <mergeCell ref="G70:G72"/>
    <mergeCell ref="H70:H72"/>
    <mergeCell ref="I70:I71"/>
    <mergeCell ref="J70:J71"/>
    <mergeCell ref="A73:A75"/>
    <mergeCell ref="B73:B75"/>
    <mergeCell ref="C73:C74"/>
    <mergeCell ref="D73:D74"/>
    <mergeCell ref="E73:E75"/>
    <mergeCell ref="F73:F75"/>
    <mergeCell ref="G73:G75"/>
    <mergeCell ref="H73:H75"/>
    <mergeCell ref="I73:I74"/>
    <mergeCell ref="J79:J81"/>
    <mergeCell ref="A79:B81"/>
    <mergeCell ref="C79:C80"/>
    <mergeCell ref="D79:D80"/>
    <mergeCell ref="E79:E81"/>
    <mergeCell ref="F79:F81"/>
    <mergeCell ref="H79:H81"/>
    <mergeCell ref="J73:J74"/>
    <mergeCell ref="A76:B78"/>
    <mergeCell ref="C76:C77"/>
    <mergeCell ref="D76:D77"/>
    <mergeCell ref="E76:E78"/>
    <mergeCell ref="F76:F78"/>
    <mergeCell ref="G76:G81"/>
    <mergeCell ref="H76:H78"/>
    <mergeCell ref="I76:I77"/>
    <mergeCell ref="J76:J78"/>
    <mergeCell ref="H84:H86"/>
    <mergeCell ref="I84:I85"/>
    <mergeCell ref="J84:J85"/>
    <mergeCell ref="A87:A89"/>
    <mergeCell ref="B87:B89"/>
    <mergeCell ref="C87:C88"/>
    <mergeCell ref="D87:D88"/>
    <mergeCell ref="E87:E89"/>
    <mergeCell ref="F87:F89"/>
    <mergeCell ref="G87:G89"/>
    <mergeCell ref="H87:H89"/>
    <mergeCell ref="I87:I88"/>
    <mergeCell ref="J87:J88"/>
    <mergeCell ref="A90:A92"/>
    <mergeCell ref="B90:B92"/>
    <mergeCell ref="C90:C91"/>
    <mergeCell ref="D90:D91"/>
    <mergeCell ref="E90:E92"/>
    <mergeCell ref="G90:G92"/>
    <mergeCell ref="H90:H92"/>
    <mergeCell ref="I90:I91"/>
    <mergeCell ref="J90:J91"/>
    <mergeCell ref="A93:A95"/>
    <mergeCell ref="B93:B95"/>
    <mergeCell ref="C93:C94"/>
    <mergeCell ref="D93:D94"/>
    <mergeCell ref="E93:E95"/>
    <mergeCell ref="G93:G95"/>
    <mergeCell ref="H93:H95"/>
    <mergeCell ref="I93:I94"/>
    <mergeCell ref="J93:J94"/>
    <mergeCell ref="A96:A98"/>
    <mergeCell ref="B96:B98"/>
    <mergeCell ref="C96:C97"/>
    <mergeCell ref="D96:D97"/>
    <mergeCell ref="E96:E98"/>
    <mergeCell ref="G96:G98"/>
    <mergeCell ref="H96:H98"/>
    <mergeCell ref="I96:I97"/>
    <mergeCell ref="J96:J97"/>
    <mergeCell ref="A99:A101"/>
    <mergeCell ref="B99:B101"/>
    <mergeCell ref="C99:C100"/>
    <mergeCell ref="D99:D100"/>
    <mergeCell ref="E99:E101"/>
    <mergeCell ref="G99:G101"/>
    <mergeCell ref="H99:H101"/>
    <mergeCell ref="I99:I100"/>
    <mergeCell ref="J99:J100"/>
    <mergeCell ref="A102:A104"/>
    <mergeCell ref="B102:B104"/>
    <mergeCell ref="C102:C103"/>
    <mergeCell ref="D102:D103"/>
    <mergeCell ref="E102:E104"/>
    <mergeCell ref="G102:G104"/>
    <mergeCell ref="H102:H104"/>
    <mergeCell ref="I102:I103"/>
    <mergeCell ref="J102:J103"/>
    <mergeCell ref="C105:J105"/>
    <mergeCell ref="A106:A108"/>
    <mergeCell ref="B106:B108"/>
    <mergeCell ref="E106:E108"/>
    <mergeCell ref="G106:G108"/>
    <mergeCell ref="H106:H108"/>
    <mergeCell ref="I106:I107"/>
    <mergeCell ref="J106:J107"/>
    <mergeCell ref="C107:C108"/>
    <mergeCell ref="D107:D108"/>
    <mergeCell ref="A109:A111"/>
    <mergeCell ref="B109:B111"/>
    <mergeCell ref="C109:C110"/>
    <mergeCell ref="D109:D110"/>
    <mergeCell ref="E109:E111"/>
    <mergeCell ref="G109:G111"/>
    <mergeCell ref="H109:H111"/>
    <mergeCell ref="I109:I110"/>
    <mergeCell ref="J109:J110"/>
    <mergeCell ref="A112:A114"/>
    <mergeCell ref="B112:B114"/>
    <mergeCell ref="C112:C113"/>
    <mergeCell ref="D112:D113"/>
    <mergeCell ref="E112:E114"/>
    <mergeCell ref="G112:G114"/>
    <mergeCell ref="H112:H114"/>
    <mergeCell ref="I112:I113"/>
    <mergeCell ref="J112:J113"/>
    <mergeCell ref="A115:A117"/>
    <mergeCell ref="B115:B117"/>
    <mergeCell ref="C115:C116"/>
    <mergeCell ref="D115:D116"/>
    <mergeCell ref="E115:E117"/>
    <mergeCell ref="G115:G117"/>
    <mergeCell ref="H115:H117"/>
    <mergeCell ref="I115:I116"/>
    <mergeCell ref="J115:J116"/>
    <mergeCell ref="A118:A120"/>
    <mergeCell ref="B118:B120"/>
    <mergeCell ref="C118:C119"/>
    <mergeCell ref="D118:D119"/>
    <mergeCell ref="E118:E120"/>
    <mergeCell ref="G121:G123"/>
    <mergeCell ref="I121:I122"/>
    <mergeCell ref="J121:J122"/>
    <mergeCell ref="A124:A126"/>
    <mergeCell ref="B124:B126"/>
    <mergeCell ref="C124:C125"/>
    <mergeCell ref="D124:D125"/>
    <mergeCell ref="E124:E126"/>
    <mergeCell ref="G118:G120"/>
    <mergeCell ref="I118:I119"/>
    <mergeCell ref="J118:J119"/>
    <mergeCell ref="A121:A123"/>
    <mergeCell ref="B121:B123"/>
    <mergeCell ref="C121:C122"/>
    <mergeCell ref="D121:D122"/>
    <mergeCell ref="E121:E123"/>
    <mergeCell ref="G124:G126"/>
    <mergeCell ref="H124:H126"/>
    <mergeCell ref="I124:I125"/>
    <mergeCell ref="J124:J125"/>
    <mergeCell ref="A127:A129"/>
    <mergeCell ref="B127:B129"/>
    <mergeCell ref="C127:C128"/>
    <mergeCell ref="D127:D128"/>
    <mergeCell ref="E127:E129"/>
    <mergeCell ref="F127:F129"/>
    <mergeCell ref="G127:G129"/>
    <mergeCell ref="H127:H129"/>
    <mergeCell ref="I127:I128"/>
    <mergeCell ref="J127:J128"/>
    <mergeCell ref="A130:A132"/>
    <mergeCell ref="B130:B132"/>
    <mergeCell ref="C130:C131"/>
    <mergeCell ref="D130:D131"/>
    <mergeCell ref="E130:E132"/>
    <mergeCell ref="F130:F132"/>
    <mergeCell ref="G130:G132"/>
    <mergeCell ref="H130:H132"/>
    <mergeCell ref="I130:I131"/>
    <mergeCell ref="J130:J131"/>
    <mergeCell ref="A133:A135"/>
    <mergeCell ref="B133:B135"/>
    <mergeCell ref="C133:C134"/>
    <mergeCell ref="D133:D134"/>
    <mergeCell ref="E133:E135"/>
    <mergeCell ref="F133:F135"/>
    <mergeCell ref="I136:I137"/>
    <mergeCell ref="J136:J137"/>
    <mergeCell ref="A139:B141"/>
    <mergeCell ref="C139:C140"/>
    <mergeCell ref="D139:D140"/>
    <mergeCell ref="E139:E141"/>
    <mergeCell ref="F139:F141"/>
    <mergeCell ref="G139:G141"/>
    <mergeCell ref="G133:G135"/>
    <mergeCell ref="H133:H135"/>
    <mergeCell ref="I133:I134"/>
    <mergeCell ref="J133:J134"/>
    <mergeCell ref="A136:A138"/>
    <mergeCell ref="B136:B138"/>
    <mergeCell ref="C136:C137"/>
    <mergeCell ref="D136:D137"/>
    <mergeCell ref="E136:E138"/>
    <mergeCell ref="F136:F138"/>
    <mergeCell ref="D84:D85"/>
    <mergeCell ref="C84:C85"/>
    <mergeCell ref="B84:B86"/>
    <mergeCell ref="A84:A86"/>
    <mergeCell ref="A83:J83"/>
    <mergeCell ref="A82:E82"/>
    <mergeCell ref="I142:I144"/>
    <mergeCell ref="J142:J144"/>
    <mergeCell ref="H153:J153"/>
    <mergeCell ref="G84:G86"/>
    <mergeCell ref="F84:F86"/>
    <mergeCell ref="E84:E86"/>
    <mergeCell ref="H139:H141"/>
    <mergeCell ref="I139:I140"/>
    <mergeCell ref="J139:J141"/>
    <mergeCell ref="A142:B144"/>
    <mergeCell ref="C142:C143"/>
    <mergeCell ref="D142:D143"/>
    <mergeCell ref="E142:E144"/>
    <mergeCell ref="F142:F144"/>
    <mergeCell ref="G142:G144"/>
    <mergeCell ref="H142:H144"/>
    <mergeCell ref="G136:G138"/>
    <mergeCell ref="H136:H138"/>
  </mergeCells>
  <printOptions/>
  <pageMargins left="0.5" right="0.7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2016-11-02T08:57:58Z</cp:lastPrinted>
  <dcterms:created xsi:type="dcterms:W3CDTF">2014-11-05T04:34:08Z</dcterms:created>
  <dcterms:modified xsi:type="dcterms:W3CDTF">2016-11-03T11:56:09Z</dcterms:modified>
  <cp:category/>
  <cp:version/>
  <cp:contentType/>
  <cp:contentStatus/>
</cp:coreProperties>
</file>